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kompascentras-my.sharepoint.com/personal/renata_siupiniene_rkpc_lt/Documents/Darbalaukis/RVA ataskaitos/STIP-2025/VERT pateikimas/"/>
    </mc:Choice>
  </mc:AlternateContent>
  <xr:revisionPtr revIDLastSave="7" documentId="11_AD4DD444A24BEB0B4C15A45B8CDC57F45ADEDDB2" xr6:coauthVersionLast="47" xr6:coauthVersionMax="47" xr10:uidLastSave="{F338D414-4A3D-4A65-8652-A508DA62D7C4}"/>
  <bookViews>
    <workbookView xWindow="855" yWindow="435" windowWidth="37245" windowHeight="13725" xr2:uid="{00000000-000D-0000-FFFF-FFFF00000000}"/>
  </bookViews>
  <sheets>
    <sheet name="Lapas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R310" i="1" l="1"/>
  <c r="BP310" i="1"/>
  <c r="BN310" i="1"/>
  <c r="BL310" i="1"/>
  <c r="BJ310" i="1"/>
  <c r="BH310" i="1"/>
  <c r="BA310" i="1"/>
  <c r="AY310" i="1"/>
  <c r="AQ310" i="1"/>
  <c r="AP310" i="1"/>
  <c r="AM310" i="1"/>
  <c r="AK310" i="1"/>
  <c r="AG310" i="1"/>
  <c r="AE310" i="1"/>
  <c r="AA310" i="1"/>
  <c r="Y310" i="1"/>
  <c r="V310" i="1"/>
  <c r="U310" i="1"/>
  <c r="T310" i="1"/>
  <c r="BS309" i="1"/>
  <c r="BS308" i="1"/>
  <c r="AZ307" i="1"/>
  <c r="AT307" i="1"/>
  <c r="AL307" i="1"/>
  <c r="AF307" i="1"/>
  <c r="AF310" i="1" s="1"/>
  <c r="BB306" i="1"/>
  <c r="AV306" i="1"/>
  <c r="AT306" i="1"/>
  <c r="AZ306" i="1" s="1"/>
  <c r="AQ306" i="1"/>
  <c r="AL306" i="1"/>
  <c r="BB305" i="1"/>
  <c r="AZ305" i="1"/>
  <c r="AV305" i="1"/>
  <c r="AT305" i="1"/>
  <c r="BB304" i="1"/>
  <c r="AZ304" i="1"/>
  <c r="AV304" i="1"/>
  <c r="AT304" i="1"/>
  <c r="BB303" i="1"/>
  <c r="AZ303" i="1"/>
  <c r="AV303" i="1"/>
  <c r="AT303" i="1"/>
  <c r="BE302" i="1"/>
  <c r="BD302" i="1"/>
  <c r="AT302" i="1"/>
  <c r="AZ302" i="1" s="1"/>
  <c r="BC302" i="1" s="1"/>
  <c r="AS302" i="1"/>
  <c r="AD302" i="1"/>
  <c r="BO301" i="1"/>
  <c r="BM301" i="1"/>
  <c r="BK301" i="1"/>
  <c r="BI301" i="1"/>
  <c r="BG301" i="1"/>
  <c r="BE301" i="1"/>
  <c r="BS301" i="1" s="1"/>
  <c r="AZ301" i="1"/>
  <c r="BC301" i="1" s="1"/>
  <c r="BD301" i="1" s="1"/>
  <c r="AT301" i="1"/>
  <c r="AS301" i="1"/>
  <c r="AD301" i="1"/>
  <c r="AT300" i="1"/>
  <c r="BB299" i="1"/>
  <c r="AZ299" i="1"/>
  <c r="AT299" i="1"/>
  <c r="AL299" i="1"/>
  <c r="Z299" i="1"/>
  <c r="BB298" i="1"/>
  <c r="AZ298" i="1"/>
  <c r="AT298" i="1"/>
  <c r="AL298" i="1"/>
  <c r="Z298" i="1"/>
  <c r="BB297" i="1"/>
  <c r="AZ297" i="1"/>
  <c r="AT297" i="1"/>
  <c r="Z297" i="1"/>
  <c r="AZ296" i="1"/>
  <c r="AV296" i="1"/>
  <c r="AT296" i="1"/>
  <c r="AH296" i="1"/>
  <c r="BB295" i="1"/>
  <c r="AZ295" i="1"/>
  <c r="AV295" i="1"/>
  <c r="AT295" i="1"/>
  <c r="BB294" i="1"/>
  <c r="AZ294" i="1"/>
  <c r="AV294" i="1"/>
  <c r="AT294" i="1"/>
  <c r="AH294" i="1"/>
  <c r="BB293" i="1"/>
  <c r="AT293" i="1"/>
  <c r="BE292" i="1"/>
  <c r="BC292" i="1"/>
  <c r="AT292" i="1"/>
  <c r="AS292" i="1"/>
  <c r="AO292" i="1"/>
  <c r="AD292" i="1"/>
  <c r="BB291" i="1"/>
  <c r="AT291" i="1"/>
  <c r="AZ290" i="1"/>
  <c r="AV290" i="1"/>
  <c r="AT290" i="1"/>
  <c r="AH290" i="1"/>
  <c r="BB289" i="1"/>
  <c r="AV289" i="1"/>
  <c r="AT289" i="1"/>
  <c r="AZ289" i="1" s="1"/>
  <c r="BB288" i="1"/>
  <c r="AZ288" i="1"/>
  <c r="AV288" i="1"/>
  <c r="AT288" i="1"/>
  <c r="AH288" i="1"/>
  <c r="BB287" i="1"/>
  <c r="AV287" i="1"/>
  <c r="AZ287" i="1" s="1"/>
  <c r="AT287" i="1"/>
  <c r="AH287" i="1"/>
  <c r="BB286" i="1"/>
  <c r="AV286" i="1"/>
  <c r="AT286" i="1"/>
  <c r="BB285" i="1"/>
  <c r="AZ285" i="1"/>
  <c r="AV285" i="1"/>
  <c r="AT285" i="1"/>
  <c r="BB284" i="1"/>
  <c r="AV284" i="1"/>
  <c r="AT284" i="1"/>
  <c r="AB284" i="1"/>
  <c r="BB283" i="1"/>
  <c r="AZ283" i="1"/>
  <c r="AV283" i="1"/>
  <c r="AT283" i="1"/>
  <c r="BB282" i="1"/>
  <c r="AV282" i="1"/>
  <c r="AT282" i="1"/>
  <c r="AZ282" i="1" s="1"/>
  <c r="BE281" i="1"/>
  <c r="BC281" i="1"/>
  <c r="AT281" i="1"/>
  <c r="AS281" i="1"/>
  <c r="AO281" i="1"/>
  <c r="AH281" i="1"/>
  <c r="AD281" i="1"/>
  <c r="BG280" i="1"/>
  <c r="BE280" i="1"/>
  <c r="BD280" i="1" s="1"/>
  <c r="BC280" i="1"/>
  <c r="AT280" i="1"/>
  <c r="AS280" i="1"/>
  <c r="AO280" i="1"/>
  <c r="AH280" i="1"/>
  <c r="AD280" i="1"/>
  <c r="BG279" i="1"/>
  <c r="BD279" i="1"/>
  <c r="AZ279" i="1"/>
  <c r="AT279" i="1"/>
  <c r="AS279" i="1"/>
  <c r="AO279" i="1"/>
  <c r="AD279" i="1"/>
  <c r="AT278" i="1"/>
  <c r="AT277" i="1"/>
  <c r="AT276" i="1"/>
  <c r="BB275" i="1"/>
  <c r="AT275" i="1"/>
  <c r="AZ275" i="1" s="1"/>
  <c r="AL275" i="1"/>
  <c r="Z275" i="1"/>
  <c r="BB274" i="1"/>
  <c r="AZ274" i="1"/>
  <c r="AT274" i="1"/>
  <c r="AL274" i="1"/>
  <c r="Z274" i="1"/>
  <c r="BB273" i="1"/>
  <c r="AZ273" i="1"/>
  <c r="AT273" i="1"/>
  <c r="AL273" i="1"/>
  <c r="Z273" i="1"/>
  <c r="BB272" i="1"/>
  <c r="AT272" i="1"/>
  <c r="BB271" i="1"/>
  <c r="AT271" i="1"/>
  <c r="BB270" i="1"/>
  <c r="AV270" i="1"/>
  <c r="AZ270" i="1" s="1"/>
  <c r="AT270" i="1"/>
  <c r="BB269" i="1"/>
  <c r="AV269" i="1"/>
  <c r="AT269" i="1"/>
  <c r="AZ269" i="1" s="1"/>
  <c r="BB268" i="1"/>
  <c r="AV268" i="1"/>
  <c r="AZ268" i="1" s="1"/>
  <c r="AT268" i="1"/>
  <c r="BB267" i="1"/>
  <c r="AV267" i="1"/>
  <c r="AT267" i="1"/>
  <c r="AZ267" i="1" s="1"/>
  <c r="BB266" i="1"/>
  <c r="AV266" i="1"/>
  <c r="AZ266" i="1" s="1"/>
  <c r="AT266" i="1"/>
  <c r="BB265" i="1"/>
  <c r="AV265" i="1"/>
  <c r="AT265" i="1"/>
  <c r="AZ265" i="1" s="1"/>
  <c r="BB264" i="1"/>
  <c r="AT264" i="1"/>
  <c r="Z264" i="1"/>
  <c r="BB263" i="1"/>
  <c r="AT263" i="1"/>
  <c r="Z263" i="1"/>
  <c r="AT262" i="1"/>
  <c r="AT261" i="1"/>
  <c r="BB260" i="1"/>
  <c r="AV260" i="1"/>
  <c r="AZ260" i="1" s="1"/>
  <c r="AT260" i="1"/>
  <c r="BB259" i="1"/>
  <c r="AV259" i="1"/>
  <c r="AT259" i="1"/>
  <c r="AZ259" i="1" s="1"/>
  <c r="BB258" i="1"/>
  <c r="AV258" i="1"/>
  <c r="AZ258" i="1" s="1"/>
  <c r="AT258" i="1"/>
  <c r="BB257" i="1"/>
  <c r="AV257" i="1"/>
  <c r="AT257" i="1"/>
  <c r="AZ257" i="1" s="1"/>
  <c r="BB256" i="1"/>
  <c r="AV256" i="1"/>
  <c r="AZ256" i="1" s="1"/>
  <c r="AT256" i="1"/>
  <c r="BB255" i="1"/>
  <c r="AV255" i="1"/>
  <c r="AT255" i="1"/>
  <c r="AZ255" i="1" s="1"/>
  <c r="BS254" i="1"/>
  <c r="BQ254" i="1"/>
  <c r="BM254" i="1"/>
  <c r="BK254" i="1"/>
  <c r="BI254" i="1"/>
  <c r="BE254" i="1"/>
  <c r="BG254" i="1" s="1"/>
  <c r="AT254" i="1"/>
  <c r="AZ254" i="1" s="1"/>
  <c r="BC254" i="1" s="1"/>
  <c r="BD254" i="1" s="1"/>
  <c r="AD254" i="1"/>
  <c r="BM253" i="1"/>
  <c r="BK253" i="1"/>
  <c r="BI253" i="1"/>
  <c r="BG253" i="1"/>
  <c r="BE253" i="1"/>
  <c r="BS253" i="1" s="1"/>
  <c r="AT253" i="1"/>
  <c r="AZ253" i="1" s="1"/>
  <c r="AD253" i="1"/>
  <c r="BS252" i="1"/>
  <c r="BQ252" i="1"/>
  <c r="BM252" i="1"/>
  <c r="BK252" i="1"/>
  <c r="BI252" i="1"/>
  <c r="BE252" i="1"/>
  <c r="BG252" i="1" s="1"/>
  <c r="BC252" i="1"/>
  <c r="BD252" i="1" s="1"/>
  <c r="AT252" i="1"/>
  <c r="AZ252" i="1" s="1"/>
  <c r="AS252" i="1"/>
  <c r="AD252" i="1"/>
  <c r="AT251" i="1"/>
  <c r="AZ251" i="1" s="1"/>
  <c r="BC251" i="1" s="1"/>
  <c r="AR251" i="1"/>
  <c r="AL251" i="1"/>
  <c r="BM250" i="1"/>
  <c r="BK250" i="1"/>
  <c r="BI250" i="1"/>
  <c r="BG250" i="1"/>
  <c r="BE250" i="1"/>
  <c r="BS250" i="1" s="1"/>
  <c r="AT250" i="1"/>
  <c r="AZ250" i="1" s="1"/>
  <c r="AS250" i="1"/>
  <c r="AD250" i="1"/>
  <c r="BS249" i="1"/>
  <c r="BQ249" i="1"/>
  <c r="BO249" i="1"/>
  <c r="BM249" i="1"/>
  <c r="BK249" i="1"/>
  <c r="BI249" i="1"/>
  <c r="BG249" i="1"/>
  <c r="AT249" i="1"/>
  <c r="AZ249" i="1" s="1"/>
  <c r="BC249" i="1" s="1"/>
  <c r="AS249" i="1"/>
  <c r="AL249" i="1"/>
  <c r="AD249" i="1"/>
  <c r="BE248" i="1"/>
  <c r="BI248" i="1" s="1"/>
  <c r="BD248" i="1"/>
  <c r="AZ248" i="1"/>
  <c r="BC248" i="1" s="1"/>
  <c r="AT248" i="1"/>
  <c r="AS248" i="1"/>
  <c r="AD248" i="1"/>
  <c r="BE247" i="1"/>
  <c r="BG247" i="1" s="1"/>
  <c r="AZ247" i="1"/>
  <c r="BC247" i="1" s="1"/>
  <c r="BD247" i="1" s="1"/>
  <c r="AT247" i="1"/>
  <c r="AS247" i="1"/>
  <c r="AD247" i="1"/>
  <c r="BE246" i="1"/>
  <c r="BG246" i="1" s="1"/>
  <c r="AZ246" i="1"/>
  <c r="BC246" i="1" s="1"/>
  <c r="BD246" i="1" s="1"/>
  <c r="AT246" i="1"/>
  <c r="AS246" i="1"/>
  <c r="AD246" i="1"/>
  <c r="BE245" i="1"/>
  <c r="BG245" i="1" s="1"/>
  <c r="AZ245" i="1"/>
  <c r="BC245" i="1" s="1"/>
  <c r="BD245" i="1" s="1"/>
  <c r="AT245" i="1"/>
  <c r="AS245" i="1"/>
  <c r="AO245" i="1"/>
  <c r="AD245" i="1"/>
  <c r="BG244" i="1"/>
  <c r="BE244" i="1"/>
  <c r="BC244" i="1"/>
  <c r="BD244" i="1" s="1"/>
  <c r="AZ244" i="1"/>
  <c r="AT244" i="1"/>
  <c r="AS244" i="1"/>
  <c r="AO244" i="1"/>
  <c r="AD244" i="1"/>
  <c r="BG243" i="1"/>
  <c r="BE243" i="1"/>
  <c r="AT243" i="1"/>
  <c r="AZ243" i="1" s="1"/>
  <c r="BC243" i="1" s="1"/>
  <c r="BD243" i="1" s="1"/>
  <c r="AS243" i="1"/>
  <c r="AO243" i="1"/>
  <c r="AD243" i="1"/>
  <c r="BE242" i="1"/>
  <c r="BG242" i="1" s="1"/>
  <c r="AZ242" i="1"/>
  <c r="BC242" i="1" s="1"/>
  <c r="BD242" i="1" s="1"/>
  <c r="AT242" i="1"/>
  <c r="AS242" i="1"/>
  <c r="AO242" i="1"/>
  <c r="AD242" i="1"/>
  <c r="BG241" i="1"/>
  <c r="AZ241" i="1"/>
  <c r="BC241" i="1" s="1"/>
  <c r="AT241" i="1"/>
  <c r="AS241" i="1"/>
  <c r="AL241" i="1"/>
  <c r="AD241" i="1"/>
  <c r="BD241" i="1" s="1"/>
  <c r="BG240" i="1"/>
  <c r="BE240" i="1"/>
  <c r="AT240" i="1"/>
  <c r="AZ240" i="1" s="1"/>
  <c r="BC240" i="1" s="1"/>
  <c r="BD240" i="1" s="1"/>
  <c r="AS240" i="1"/>
  <c r="AO240" i="1"/>
  <c r="AD240" i="1"/>
  <c r="AT239" i="1"/>
  <c r="AT238" i="1"/>
  <c r="BI237" i="1"/>
  <c r="BE237" i="1"/>
  <c r="AT237" i="1"/>
  <c r="AZ237" i="1" s="1"/>
  <c r="BC237" i="1" s="1"/>
  <c r="BD237" i="1" s="1"/>
  <c r="AS237" i="1"/>
  <c r="AO237" i="1"/>
  <c r="AD237" i="1"/>
  <c r="BE236" i="1"/>
  <c r="BI236" i="1" s="1"/>
  <c r="AZ236" i="1"/>
  <c r="BC236" i="1" s="1"/>
  <c r="BD236" i="1" s="1"/>
  <c r="AT236" i="1"/>
  <c r="AS236" i="1"/>
  <c r="AO236" i="1"/>
  <c r="AD236" i="1"/>
  <c r="BE235" i="1"/>
  <c r="BI235" i="1" s="1"/>
  <c r="BC235" i="1"/>
  <c r="AZ235" i="1"/>
  <c r="AT235" i="1"/>
  <c r="AS235" i="1"/>
  <c r="AO235" i="1"/>
  <c r="AD235" i="1"/>
  <c r="BI234" i="1"/>
  <c r="BE234" i="1"/>
  <c r="AT234" i="1"/>
  <c r="AZ234" i="1" s="1"/>
  <c r="BC234" i="1" s="1"/>
  <c r="BD234" i="1" s="1"/>
  <c r="AS234" i="1"/>
  <c r="AO234" i="1"/>
  <c r="AD234" i="1"/>
  <c r="Z234" i="1"/>
  <c r="BI233" i="1"/>
  <c r="BE233" i="1"/>
  <c r="AT233" i="1"/>
  <c r="AZ233" i="1" s="1"/>
  <c r="BC233" i="1" s="1"/>
  <c r="BD233" i="1" s="1"/>
  <c r="AS233" i="1"/>
  <c r="AO233" i="1"/>
  <c r="AD233" i="1"/>
  <c r="BI232" i="1"/>
  <c r="BE232" i="1"/>
  <c r="AT232" i="1"/>
  <c r="AZ232" i="1" s="1"/>
  <c r="BC232" i="1" s="1"/>
  <c r="BD232" i="1" s="1"/>
  <c r="AS232" i="1"/>
  <c r="AO232" i="1"/>
  <c r="AD232" i="1"/>
  <c r="BE231" i="1"/>
  <c r="BI231" i="1" s="1"/>
  <c r="BC231" i="1"/>
  <c r="BD231" i="1" s="1"/>
  <c r="AZ231" i="1"/>
  <c r="AT231" i="1"/>
  <c r="AS231" i="1"/>
  <c r="AO231" i="1"/>
  <c r="AD231" i="1"/>
  <c r="BE230" i="1"/>
  <c r="BI230" i="1" s="1"/>
  <c r="BC230" i="1"/>
  <c r="BD230" i="1" s="1"/>
  <c r="AT230" i="1"/>
  <c r="AZ230" i="1" s="1"/>
  <c r="AS230" i="1"/>
  <c r="AD230" i="1"/>
  <c r="AT229" i="1"/>
  <c r="AT228" i="1"/>
  <c r="AT227" i="1"/>
  <c r="BB226" i="1"/>
  <c r="AT226" i="1"/>
  <c r="BB225" i="1"/>
  <c r="AT225" i="1"/>
  <c r="BB224" i="1"/>
  <c r="AT224" i="1"/>
  <c r="BB223" i="1"/>
  <c r="AT223" i="1"/>
  <c r="BB222" i="1"/>
  <c r="AT222" i="1"/>
  <c r="AZ222" i="1" s="1"/>
  <c r="AL222" i="1"/>
  <c r="BB221" i="1"/>
  <c r="AT221" i="1"/>
  <c r="AL221" i="1"/>
  <c r="Z221" i="1"/>
  <c r="BB220" i="1"/>
  <c r="AT220" i="1"/>
  <c r="AL220" i="1"/>
  <c r="Z220" i="1"/>
  <c r="BB219" i="1"/>
  <c r="AT219" i="1"/>
  <c r="BB218" i="1"/>
  <c r="AZ218" i="1"/>
  <c r="AV218" i="1"/>
  <c r="AT218" i="1"/>
  <c r="AH218" i="1"/>
  <c r="BB217" i="1"/>
  <c r="AV217" i="1"/>
  <c r="AT217" i="1"/>
  <c r="AZ217" i="1" s="1"/>
  <c r="AH217" i="1"/>
  <c r="BB216" i="1"/>
  <c r="AV216" i="1"/>
  <c r="AZ216" i="1" s="1"/>
  <c r="AT216" i="1"/>
  <c r="AH216" i="1"/>
  <c r="BB215" i="1"/>
  <c r="AV215" i="1"/>
  <c r="AT215" i="1"/>
  <c r="AZ215" i="1" s="1"/>
  <c r="BB214" i="1"/>
  <c r="AZ214" i="1"/>
  <c r="AV214" i="1"/>
  <c r="AT214" i="1"/>
  <c r="BB213" i="1"/>
  <c r="AV213" i="1"/>
  <c r="AT213" i="1"/>
  <c r="AZ213" i="1" s="1"/>
  <c r="BB212" i="1"/>
  <c r="AZ212" i="1"/>
  <c r="AV212" i="1"/>
  <c r="AT212" i="1"/>
  <c r="AQ212" i="1"/>
  <c r="AL212" i="1"/>
  <c r="AH212" i="1"/>
  <c r="BB211" i="1"/>
  <c r="AV211" i="1"/>
  <c r="AZ211" i="1" s="1"/>
  <c r="AT211" i="1"/>
  <c r="BB210" i="1"/>
  <c r="AV210" i="1"/>
  <c r="AT210" i="1"/>
  <c r="AZ210" i="1" s="1"/>
  <c r="AH210" i="1"/>
  <c r="BB209" i="1"/>
  <c r="AZ209" i="1"/>
  <c r="AV209" i="1"/>
  <c r="AT209" i="1"/>
  <c r="BB208" i="1"/>
  <c r="AV208" i="1"/>
  <c r="AT208" i="1"/>
  <c r="AZ208" i="1" s="1"/>
  <c r="AH208" i="1"/>
  <c r="BB207" i="1"/>
  <c r="AV207" i="1"/>
  <c r="AT207" i="1"/>
  <c r="AZ207" i="1" s="1"/>
  <c r="AH207" i="1"/>
  <c r="BB206" i="1"/>
  <c r="AV206" i="1"/>
  <c r="AT206" i="1"/>
  <c r="AZ206" i="1" s="1"/>
  <c r="BB205" i="1"/>
  <c r="AV205" i="1"/>
  <c r="AT205" i="1"/>
  <c r="AZ205" i="1" s="1"/>
  <c r="BB204" i="1"/>
  <c r="AZ204" i="1"/>
  <c r="AV204" i="1"/>
  <c r="AT204" i="1"/>
  <c r="Z204" i="1"/>
  <c r="BB203" i="1"/>
  <c r="AV203" i="1"/>
  <c r="AT203" i="1"/>
  <c r="AZ203" i="1" s="1"/>
  <c r="BB202" i="1"/>
  <c r="AV202" i="1"/>
  <c r="AZ202" i="1" s="1"/>
  <c r="AT202" i="1"/>
  <c r="BB201" i="1"/>
  <c r="AV201" i="1"/>
  <c r="AT201" i="1"/>
  <c r="AZ201" i="1" s="1"/>
  <c r="BB200" i="1"/>
  <c r="AZ200" i="1"/>
  <c r="AV200" i="1"/>
  <c r="AT200" i="1"/>
  <c r="BB199" i="1"/>
  <c r="AV199" i="1"/>
  <c r="AT199" i="1"/>
  <c r="AZ199" i="1" s="1"/>
  <c r="BB198" i="1"/>
  <c r="AV198" i="1"/>
  <c r="AZ198" i="1" s="1"/>
  <c r="AT198" i="1"/>
  <c r="BB197" i="1"/>
  <c r="AV197" i="1"/>
  <c r="AT197" i="1"/>
  <c r="AZ197" i="1" s="1"/>
  <c r="BB196" i="1"/>
  <c r="AV196" i="1"/>
  <c r="AZ196" i="1" s="1"/>
  <c r="AT196" i="1"/>
  <c r="BB195" i="1"/>
  <c r="AV195" i="1"/>
  <c r="AT195" i="1"/>
  <c r="AZ195" i="1" s="1"/>
  <c r="BB194" i="1"/>
  <c r="AV194" i="1"/>
  <c r="AZ194" i="1" s="1"/>
  <c r="AT194" i="1"/>
  <c r="BD193" i="1"/>
  <c r="BB193" i="1"/>
  <c r="AV193" i="1"/>
  <c r="AT193" i="1"/>
  <c r="AZ193" i="1" s="1"/>
  <c r="AD193" i="1"/>
  <c r="BB192" i="1"/>
  <c r="AV192" i="1"/>
  <c r="AZ192" i="1" s="1"/>
  <c r="AT192" i="1"/>
  <c r="BB191" i="1"/>
  <c r="AV191" i="1"/>
  <c r="AT191" i="1"/>
  <c r="AZ191" i="1" s="1"/>
  <c r="BG190" i="1"/>
  <c r="BE190" i="1"/>
  <c r="AT190" i="1"/>
  <c r="AZ190" i="1" s="1"/>
  <c r="BC190" i="1" s="1"/>
  <c r="BD190" i="1" s="1"/>
  <c r="AS190" i="1"/>
  <c r="BG189" i="1"/>
  <c r="BE189" i="1"/>
  <c r="AT189" i="1"/>
  <c r="AZ189" i="1" s="1"/>
  <c r="BC189" i="1" s="1"/>
  <c r="BD189" i="1" s="1"/>
  <c r="AS189" i="1"/>
  <c r="AL189" i="1"/>
  <c r="BG188" i="1"/>
  <c r="BE188" i="1"/>
  <c r="BD188" i="1" s="1"/>
  <c r="AZ188" i="1"/>
  <c r="AT188" i="1"/>
  <c r="AS188" i="1"/>
  <c r="BE187" i="1"/>
  <c r="BD187" i="1" s="1"/>
  <c r="AT187" i="1"/>
  <c r="AS187" i="1"/>
  <c r="BE186" i="1"/>
  <c r="BG186" i="1" s="1"/>
  <c r="AT186" i="1"/>
  <c r="AS186" i="1"/>
  <c r="AC186" i="1"/>
  <c r="AD186" i="1" s="1"/>
  <c r="Z186" i="1"/>
  <c r="AT185" i="1"/>
  <c r="AR185" i="1"/>
  <c r="BE185" i="1" s="1"/>
  <c r="AD185" i="1"/>
  <c r="Z185" i="1"/>
  <c r="AC185" i="1" s="1"/>
  <c r="BG184" i="1"/>
  <c r="BE184" i="1"/>
  <c r="BD184" i="1"/>
  <c r="AT184" i="1"/>
  <c r="AS184" i="1"/>
  <c r="Z184" i="1"/>
  <c r="AC184" i="1" s="1"/>
  <c r="AD184" i="1" s="1"/>
  <c r="BE183" i="1"/>
  <c r="BG183" i="1" s="1"/>
  <c r="BD183" i="1"/>
  <c r="AT183" i="1"/>
  <c r="AS183" i="1"/>
  <c r="AD183" i="1"/>
  <c r="BE182" i="1"/>
  <c r="BG182" i="1" s="1"/>
  <c r="AT182" i="1"/>
  <c r="BC182" i="1" s="1"/>
  <c r="BD182" i="1" s="1"/>
  <c r="AS182" i="1"/>
  <c r="AO182" i="1"/>
  <c r="AD182" i="1"/>
  <c r="Z182" i="1"/>
  <c r="BE181" i="1"/>
  <c r="BG181" i="1" s="1"/>
  <c r="AT181" i="1"/>
  <c r="AZ181" i="1" s="1"/>
  <c r="BC181" i="1" s="1"/>
  <c r="BD181" i="1" s="1"/>
  <c r="AS181" i="1"/>
  <c r="AO181" i="1"/>
  <c r="AD181" i="1"/>
  <c r="BG180" i="1"/>
  <c r="AZ180" i="1"/>
  <c r="BC180" i="1" s="1"/>
  <c r="AT180" i="1"/>
  <c r="AS180" i="1"/>
  <c r="AL180" i="1"/>
  <c r="AD180" i="1"/>
  <c r="BD180" i="1" s="1"/>
  <c r="BO179" i="1"/>
  <c r="BM179" i="1"/>
  <c r="BK179" i="1"/>
  <c r="BI179" i="1"/>
  <c r="BG179" i="1"/>
  <c r="BE179" i="1"/>
  <c r="BS179" i="1" s="1"/>
  <c r="AZ179" i="1"/>
  <c r="BC179" i="1" s="1"/>
  <c r="BD179" i="1" s="1"/>
  <c r="AT179" i="1"/>
  <c r="AS179" i="1"/>
  <c r="AD179" i="1"/>
  <c r="AT178" i="1"/>
  <c r="AZ178" i="1" s="1"/>
  <c r="AS178" i="1"/>
  <c r="AR178" i="1"/>
  <c r="BE178" i="1" s="1"/>
  <c r="AD178" i="1"/>
  <c r="AT177" i="1"/>
  <c r="AZ177" i="1" s="1"/>
  <c r="AR177" i="1"/>
  <c r="BE177" i="1" s="1"/>
  <c r="AD177" i="1"/>
  <c r="BG176" i="1"/>
  <c r="BE176" i="1"/>
  <c r="BD176" i="1" s="1"/>
  <c r="AT176" i="1"/>
  <c r="AS176" i="1"/>
  <c r="AD176" i="1"/>
  <c r="BE175" i="1"/>
  <c r="BD175" i="1" s="1"/>
  <c r="AT175" i="1"/>
  <c r="AS175" i="1"/>
  <c r="AD175" i="1"/>
  <c r="BE174" i="1"/>
  <c r="BG174" i="1" s="1"/>
  <c r="BD174" i="1"/>
  <c r="AT174" i="1"/>
  <c r="AS174" i="1"/>
  <c r="AO174" i="1"/>
  <c r="AD174" i="1"/>
  <c r="BE173" i="1"/>
  <c r="BG173" i="1" s="1"/>
  <c r="AT173" i="1"/>
  <c r="AS173" i="1"/>
  <c r="AO173" i="1"/>
  <c r="AD173" i="1"/>
  <c r="BE172" i="1"/>
  <c r="BG172" i="1" s="1"/>
  <c r="BD172" i="1"/>
  <c r="AT172" i="1"/>
  <c r="AS172" i="1"/>
  <c r="AD172" i="1"/>
  <c r="BE171" i="1"/>
  <c r="BG171" i="1" s="1"/>
  <c r="AT171" i="1"/>
  <c r="AS171" i="1"/>
  <c r="AO171" i="1"/>
  <c r="AD171" i="1"/>
  <c r="BG170" i="1"/>
  <c r="BE170" i="1"/>
  <c r="BD170" i="1" s="1"/>
  <c r="AT170" i="1"/>
  <c r="AS170" i="1"/>
  <c r="AO170" i="1"/>
  <c r="AD170" i="1"/>
  <c r="BG169" i="1"/>
  <c r="BE169" i="1"/>
  <c r="BD169" i="1" s="1"/>
  <c r="AT169" i="1"/>
  <c r="AS169" i="1"/>
  <c r="AO169" i="1"/>
  <c r="AD169" i="1"/>
  <c r="BE168" i="1"/>
  <c r="BG168" i="1" s="1"/>
  <c r="BD168" i="1"/>
  <c r="AT168" i="1"/>
  <c r="AS168" i="1"/>
  <c r="AO168" i="1"/>
  <c r="AD168" i="1"/>
  <c r="BG167" i="1"/>
  <c r="BE167" i="1"/>
  <c r="BC167" i="1"/>
  <c r="BD167" i="1" s="1"/>
  <c r="AT167" i="1"/>
  <c r="AZ167" i="1" s="1"/>
  <c r="AS167" i="1"/>
  <c r="AO167" i="1"/>
  <c r="AD167" i="1"/>
  <c r="BI166" i="1"/>
  <c r="BE166" i="1"/>
  <c r="AT166" i="1"/>
  <c r="AZ166" i="1" s="1"/>
  <c r="BC166" i="1" s="1"/>
  <c r="BD166" i="1" s="1"/>
  <c r="AS166" i="1"/>
  <c r="AO166" i="1"/>
  <c r="AD166" i="1"/>
  <c r="BE165" i="1"/>
  <c r="BG165" i="1" s="1"/>
  <c r="AT165" i="1"/>
  <c r="BC165" i="1" s="1"/>
  <c r="AS165" i="1"/>
  <c r="AO165" i="1"/>
  <c r="AD165" i="1"/>
  <c r="BI164" i="1"/>
  <c r="BE164" i="1"/>
  <c r="AT164" i="1"/>
  <c r="AZ164" i="1" s="1"/>
  <c r="BC164" i="1" s="1"/>
  <c r="BD164" i="1" s="1"/>
  <c r="AS164" i="1"/>
  <c r="AO164" i="1"/>
  <c r="AD164" i="1"/>
  <c r="BE163" i="1"/>
  <c r="BI163" i="1" s="1"/>
  <c r="AT163" i="1"/>
  <c r="AZ163" i="1" s="1"/>
  <c r="BC163" i="1" s="1"/>
  <c r="BD163" i="1" s="1"/>
  <c r="AS163" i="1"/>
  <c r="AO163" i="1"/>
  <c r="AD163" i="1"/>
  <c r="BE162" i="1"/>
  <c r="BI162" i="1" s="1"/>
  <c r="AZ162" i="1"/>
  <c r="BC162" i="1" s="1"/>
  <c r="BD162" i="1" s="1"/>
  <c r="AT162" i="1"/>
  <c r="AS162" i="1"/>
  <c r="AO162" i="1"/>
  <c r="AD162" i="1"/>
  <c r="BE161" i="1"/>
  <c r="BG161" i="1" s="1"/>
  <c r="AZ161" i="1"/>
  <c r="BC161" i="1" s="1"/>
  <c r="BD161" i="1" s="1"/>
  <c r="AT161" i="1"/>
  <c r="AS161" i="1"/>
  <c r="AO161" i="1"/>
  <c r="AD161" i="1"/>
  <c r="AT160" i="1"/>
  <c r="Z159" i="1"/>
  <c r="AB159" i="1" s="1"/>
  <c r="AB310" i="1" s="1"/>
  <c r="BI158" i="1"/>
  <c r="AZ158" i="1"/>
  <c r="AT158" i="1"/>
  <c r="AS158" i="1"/>
  <c r="AD158" i="1"/>
  <c r="BI157" i="1"/>
  <c r="AT157" i="1"/>
  <c r="AZ157" i="1" s="1"/>
  <c r="AS157" i="1"/>
  <c r="AD157" i="1"/>
  <c r="BI156" i="1"/>
  <c r="AT156" i="1"/>
  <c r="AZ156" i="1" s="1"/>
  <c r="AS156" i="1"/>
  <c r="AD156" i="1"/>
  <c r="BI155" i="1"/>
  <c r="AT155" i="1"/>
  <c r="AZ155" i="1" s="1"/>
  <c r="AS155" i="1"/>
  <c r="AD155" i="1"/>
  <c r="BI154" i="1"/>
  <c r="AT154" i="1"/>
  <c r="AZ154" i="1" s="1"/>
  <c r="AS154" i="1"/>
  <c r="AD154" i="1"/>
  <c r="BI153" i="1"/>
  <c r="AT153" i="1"/>
  <c r="AZ153" i="1" s="1"/>
  <c r="AS153" i="1"/>
  <c r="AD153" i="1"/>
  <c r="BI152" i="1"/>
  <c r="AT152" i="1"/>
  <c r="AZ152" i="1" s="1"/>
  <c r="AS152" i="1"/>
  <c r="AD152" i="1"/>
  <c r="BI151" i="1"/>
  <c r="AT151" i="1"/>
  <c r="AZ151" i="1" s="1"/>
  <c r="AS151" i="1"/>
  <c r="AD151" i="1"/>
  <c r="BI150" i="1"/>
  <c r="AZ150" i="1"/>
  <c r="AT150" i="1"/>
  <c r="AS150" i="1"/>
  <c r="AD150" i="1"/>
  <c r="BI149" i="1"/>
  <c r="AZ149" i="1"/>
  <c r="AT149" i="1"/>
  <c r="AS149" i="1"/>
  <c r="AD149" i="1"/>
  <c r="BI148" i="1"/>
  <c r="AZ148" i="1"/>
  <c r="AT148" i="1"/>
  <c r="AS148" i="1"/>
  <c r="AD148" i="1"/>
  <c r="BI147" i="1"/>
  <c r="AT147" i="1"/>
  <c r="AZ147" i="1" s="1"/>
  <c r="AS147" i="1"/>
  <c r="AD147" i="1"/>
  <c r="BI146" i="1"/>
  <c r="AT146" i="1"/>
  <c r="AZ146" i="1" s="1"/>
  <c r="AS146" i="1"/>
  <c r="AD146" i="1"/>
  <c r="BI145" i="1"/>
  <c r="AT145" i="1"/>
  <c r="AZ145" i="1" s="1"/>
  <c r="AS145" i="1"/>
  <c r="AL145" i="1"/>
  <c r="AD145" i="1"/>
  <c r="Z145" i="1"/>
  <c r="BI144" i="1"/>
  <c r="AZ144" i="1"/>
  <c r="AT144" i="1"/>
  <c r="AS144" i="1"/>
  <c r="AD144" i="1"/>
  <c r="AT143" i="1"/>
  <c r="BG142" i="1"/>
  <c r="BD142" i="1"/>
  <c r="BC142" i="1"/>
  <c r="AZ142" i="1"/>
  <c r="AT142" i="1"/>
  <c r="AS142" i="1"/>
  <c r="AL142" i="1"/>
  <c r="AD142" i="1"/>
  <c r="BG141" i="1"/>
  <c r="BE141" i="1"/>
  <c r="BD141" i="1"/>
  <c r="BC141" i="1"/>
  <c r="AT141" i="1"/>
  <c r="AS141" i="1"/>
  <c r="AD141" i="1"/>
  <c r="BG140" i="1"/>
  <c r="BD140" i="1"/>
  <c r="BC140" i="1"/>
  <c r="AZ140" i="1"/>
  <c r="AT140" i="1"/>
  <c r="AS140" i="1"/>
  <c r="AL140" i="1"/>
  <c r="AD140" i="1"/>
  <c r="BG139" i="1"/>
  <c r="BD139" i="1"/>
  <c r="BC139" i="1"/>
  <c r="AZ139" i="1"/>
  <c r="AT139" i="1"/>
  <c r="AS139" i="1"/>
  <c r="AL139" i="1"/>
  <c r="AD139" i="1"/>
  <c r="BG138" i="1"/>
  <c r="BD138" i="1"/>
  <c r="AT138" i="1"/>
  <c r="AZ138" i="1" s="1"/>
  <c r="AS138" i="1"/>
  <c r="AL138" i="1"/>
  <c r="AD138" i="1"/>
  <c r="BG137" i="1"/>
  <c r="AT137" i="1"/>
  <c r="AZ137" i="1" s="1"/>
  <c r="AS137" i="1"/>
  <c r="AL137" i="1"/>
  <c r="AD137" i="1"/>
  <c r="BD137" i="1" s="1"/>
  <c r="BG136" i="1"/>
  <c r="BD136" i="1"/>
  <c r="AT136" i="1"/>
  <c r="AZ136" i="1" s="1"/>
  <c r="BC136" i="1" s="1"/>
  <c r="AS136" i="1"/>
  <c r="AL136" i="1"/>
  <c r="AD136" i="1"/>
  <c r="BE135" i="1"/>
  <c r="BG135" i="1" s="1"/>
  <c r="AZ135" i="1"/>
  <c r="BC135" i="1" s="1"/>
  <c r="BD135" i="1" s="1"/>
  <c r="AT135" i="1"/>
  <c r="AS135" i="1"/>
  <c r="AO135" i="1"/>
  <c r="AD135" i="1"/>
  <c r="BG134" i="1"/>
  <c r="BE134" i="1"/>
  <c r="AT134" i="1"/>
  <c r="AZ134" i="1" s="1"/>
  <c r="BC134" i="1" s="1"/>
  <c r="BD134" i="1" s="1"/>
  <c r="AS134" i="1"/>
  <c r="AO134" i="1"/>
  <c r="AD134" i="1"/>
  <c r="BE133" i="1"/>
  <c r="BG133" i="1" s="1"/>
  <c r="BC133" i="1"/>
  <c r="BD133" i="1" s="1"/>
  <c r="AT133" i="1"/>
  <c r="AS133" i="1"/>
  <c r="AO133" i="1"/>
  <c r="AD133" i="1"/>
  <c r="BE132" i="1"/>
  <c r="BG132" i="1" s="1"/>
  <c r="AZ132" i="1"/>
  <c r="BC132" i="1" s="1"/>
  <c r="BD132" i="1" s="1"/>
  <c r="AT132" i="1"/>
  <c r="AS132" i="1"/>
  <c r="AO132" i="1"/>
  <c r="AD132" i="1"/>
  <c r="Z132" i="1"/>
  <c r="BE131" i="1"/>
  <c r="BG131" i="1" s="1"/>
  <c r="BD131" i="1"/>
  <c r="AT131" i="1"/>
  <c r="AZ131" i="1" s="1"/>
  <c r="BC131" i="1" s="1"/>
  <c r="AS131" i="1"/>
  <c r="AO131" i="1"/>
  <c r="AD131" i="1"/>
  <c r="BG130" i="1"/>
  <c r="BE130" i="1"/>
  <c r="AT130" i="1"/>
  <c r="AZ130" i="1" s="1"/>
  <c r="BC130" i="1" s="1"/>
  <c r="BD130" i="1" s="1"/>
  <c r="AS130" i="1"/>
  <c r="AO130" i="1"/>
  <c r="AD130" i="1"/>
  <c r="BG129" i="1"/>
  <c r="BE129" i="1"/>
  <c r="AT129" i="1"/>
  <c r="AZ129" i="1" s="1"/>
  <c r="BC129" i="1" s="1"/>
  <c r="AR129" i="1"/>
  <c r="AS129" i="1" s="1"/>
  <c r="AL129" i="1"/>
  <c r="AD129" i="1"/>
  <c r="BD129" i="1" s="1"/>
  <c r="AT128" i="1"/>
  <c r="BE127" i="1"/>
  <c r="BG127" i="1" s="1"/>
  <c r="BD127" i="1"/>
  <c r="AT127" i="1"/>
  <c r="AS127" i="1"/>
  <c r="BG126" i="1"/>
  <c r="BE126" i="1"/>
  <c r="BD126" i="1"/>
  <c r="AT126" i="1"/>
  <c r="AS126" i="1"/>
  <c r="BE125" i="1"/>
  <c r="BG125" i="1" s="1"/>
  <c r="AT125" i="1"/>
  <c r="AZ125" i="1" s="1"/>
  <c r="BC125" i="1" s="1"/>
  <c r="BD125" i="1" s="1"/>
  <c r="AS125" i="1"/>
  <c r="AL125" i="1"/>
  <c r="Z125" i="1"/>
  <c r="AC125" i="1" s="1"/>
  <c r="AD125" i="1" s="1"/>
  <c r="BG124" i="1"/>
  <c r="BE124" i="1"/>
  <c r="BD124" i="1"/>
  <c r="AT124" i="1"/>
  <c r="AS124" i="1"/>
  <c r="AO124" i="1"/>
  <c r="AH124" i="1"/>
  <c r="AD124" i="1"/>
  <c r="BG123" i="1"/>
  <c r="BE123" i="1"/>
  <c r="BB123" i="1"/>
  <c r="AU123" i="1"/>
  <c r="AT123" i="1"/>
  <c r="AZ123" i="1" s="1"/>
  <c r="BC123" i="1" s="1"/>
  <c r="BD123" i="1" s="1"/>
  <c r="AS123" i="1"/>
  <c r="AL123" i="1"/>
  <c r="Z123" i="1"/>
  <c r="AC123" i="1" s="1"/>
  <c r="AD123" i="1" s="1"/>
  <c r="BG122" i="1"/>
  <c r="BB122" i="1"/>
  <c r="AT122" i="1"/>
  <c r="AZ122" i="1" s="1"/>
  <c r="AS122" i="1"/>
  <c r="AN122" i="1"/>
  <c r="AN310" i="1" s="1"/>
  <c r="AD122" i="1"/>
  <c r="BE121" i="1"/>
  <c r="BG121" i="1" s="1"/>
  <c r="BC121" i="1"/>
  <c r="BD121" i="1" s="1"/>
  <c r="BB121" i="1"/>
  <c r="AT121" i="1"/>
  <c r="AZ121" i="1" s="1"/>
  <c r="AS121" i="1"/>
  <c r="AO121" i="1"/>
  <c r="AD121" i="1"/>
  <c r="BE120" i="1"/>
  <c r="BG120" i="1" s="1"/>
  <c r="BD120" i="1"/>
  <c r="BB120" i="1"/>
  <c r="AT120" i="1"/>
  <c r="AZ120" i="1" s="1"/>
  <c r="BC120" i="1" s="1"/>
  <c r="AS120" i="1"/>
  <c r="AL120" i="1"/>
  <c r="AD120" i="1"/>
  <c r="BG119" i="1"/>
  <c r="BE119" i="1"/>
  <c r="BB119" i="1"/>
  <c r="AT119" i="1"/>
  <c r="AZ119" i="1" s="1"/>
  <c r="BC119" i="1" s="1"/>
  <c r="BD119" i="1" s="1"/>
  <c r="AS119" i="1"/>
  <c r="AL119" i="1"/>
  <c r="AD119" i="1"/>
  <c r="BB118" i="1"/>
  <c r="AT118" i="1"/>
  <c r="BB117" i="1"/>
  <c r="AT117" i="1"/>
  <c r="BB116" i="1"/>
  <c r="AT116" i="1"/>
  <c r="BB115" i="1"/>
  <c r="AT115" i="1"/>
  <c r="AZ115" i="1" s="1"/>
  <c r="BB114" i="1"/>
  <c r="AT114" i="1"/>
  <c r="AZ114" i="1" s="1"/>
  <c r="BB113" i="1"/>
  <c r="AT113" i="1"/>
  <c r="AZ113" i="1" s="1"/>
  <c r="BB112" i="1"/>
  <c r="AZ112" i="1"/>
  <c r="AT112" i="1"/>
  <c r="BB111" i="1"/>
  <c r="AT111" i="1"/>
  <c r="AZ111" i="1" s="1"/>
  <c r="BE110" i="1"/>
  <c r="BG110" i="1" s="1"/>
  <c r="BB110" i="1"/>
  <c r="AT110" i="1"/>
  <c r="BC110" i="1" s="1"/>
  <c r="BD110" i="1" s="1"/>
  <c r="AS110" i="1"/>
  <c r="AO110" i="1"/>
  <c r="AH110" i="1"/>
  <c r="AD110" i="1"/>
  <c r="BE109" i="1"/>
  <c r="BG109" i="1" s="1"/>
  <c r="BB109" i="1"/>
  <c r="AZ109" i="1"/>
  <c r="BC109" i="1" s="1"/>
  <c r="BD109" i="1" s="1"/>
  <c r="AT109" i="1"/>
  <c r="AS109" i="1"/>
  <c r="AO109" i="1"/>
  <c r="AD109" i="1"/>
  <c r="BB108" i="1"/>
  <c r="AT108" i="1"/>
  <c r="AS108" i="1"/>
  <c r="AT107" i="1"/>
  <c r="AT106" i="1"/>
  <c r="BB105" i="1"/>
  <c r="AT105" i="1"/>
  <c r="BB104" i="1"/>
  <c r="AT104" i="1"/>
  <c r="AZ104" i="1" s="1"/>
  <c r="BE103" i="1"/>
  <c r="BG103" i="1" s="1"/>
  <c r="AT103" i="1"/>
  <c r="AZ103" i="1" s="1"/>
  <c r="BC103" i="1" s="1"/>
  <c r="BD103" i="1" s="1"/>
  <c r="AS103" i="1"/>
  <c r="AO103" i="1"/>
  <c r="AL103" i="1"/>
  <c r="AD103" i="1"/>
  <c r="BE102" i="1"/>
  <c r="BG102" i="1" s="1"/>
  <c r="BB102" i="1"/>
  <c r="AT102" i="1"/>
  <c r="AZ102" i="1" s="1"/>
  <c r="BC102" i="1" s="1"/>
  <c r="BD102" i="1" s="1"/>
  <c r="AS102" i="1"/>
  <c r="AO102" i="1"/>
  <c r="AD102" i="1"/>
  <c r="BE101" i="1"/>
  <c r="BG101" i="1" s="1"/>
  <c r="BB101" i="1"/>
  <c r="AZ101" i="1"/>
  <c r="BC101" i="1" s="1"/>
  <c r="BD101" i="1" s="1"/>
  <c r="AT101" i="1"/>
  <c r="AS101" i="1"/>
  <c r="AO101" i="1"/>
  <c r="AD101" i="1"/>
  <c r="BE100" i="1"/>
  <c r="BG100" i="1" s="1"/>
  <c r="BB100" i="1"/>
  <c r="AZ100" i="1"/>
  <c r="BC100" i="1" s="1"/>
  <c r="BD100" i="1" s="1"/>
  <c r="AT100" i="1"/>
  <c r="AS100" i="1"/>
  <c r="AO100" i="1"/>
  <c r="AD100" i="1"/>
  <c r="BE99" i="1"/>
  <c r="BG99" i="1" s="1"/>
  <c r="BD99" i="1"/>
  <c r="BC99" i="1"/>
  <c r="BB99" i="1"/>
  <c r="AZ99" i="1"/>
  <c r="AT99" i="1"/>
  <c r="AS99" i="1"/>
  <c r="AD99" i="1"/>
  <c r="BB98" i="1"/>
  <c r="AT98" i="1"/>
  <c r="BB97" i="1"/>
  <c r="AT97" i="1"/>
  <c r="BB96" i="1"/>
  <c r="AT96" i="1"/>
  <c r="AZ96" i="1" s="1"/>
  <c r="BB95" i="1"/>
  <c r="AT95" i="1"/>
  <c r="AZ95" i="1" s="1"/>
  <c r="BS94" i="1"/>
  <c r="BI94" i="1"/>
  <c r="BG94" i="1"/>
  <c r="BE94" i="1"/>
  <c r="BD94" i="1"/>
  <c r="BB94" i="1"/>
  <c r="AT94" i="1"/>
  <c r="AZ94" i="1" s="1"/>
  <c r="BC94" i="1" s="1"/>
  <c r="AS94" i="1"/>
  <c r="AD94" i="1"/>
  <c r="BS93" i="1"/>
  <c r="BQ93" i="1"/>
  <c r="BO93" i="1"/>
  <c r="BM93" i="1"/>
  <c r="BK93" i="1"/>
  <c r="BI93" i="1"/>
  <c r="BG93" i="1"/>
  <c r="BD93" i="1"/>
  <c r="BB93" i="1"/>
  <c r="BC93" i="1" s="1"/>
  <c r="AT93" i="1"/>
  <c r="AZ93" i="1" s="1"/>
  <c r="AS93" i="1"/>
  <c r="AL93" i="1"/>
  <c r="AD93" i="1"/>
  <c r="BE92" i="1"/>
  <c r="BD92" i="1" s="1"/>
  <c r="BB92" i="1"/>
  <c r="AZ92" i="1"/>
  <c r="AT92" i="1"/>
  <c r="AS92" i="1"/>
  <c r="AD92" i="1"/>
  <c r="BS91" i="1"/>
  <c r="BQ91" i="1"/>
  <c r="BO91" i="1"/>
  <c r="BM91" i="1"/>
  <c r="BK91" i="1"/>
  <c r="BG91" i="1"/>
  <c r="BE91" i="1"/>
  <c r="BI91" i="1" s="1"/>
  <c r="BD91" i="1"/>
  <c r="BB91" i="1"/>
  <c r="AZ91" i="1"/>
  <c r="AT91" i="1"/>
  <c r="AS91" i="1"/>
  <c r="AD91" i="1"/>
  <c r="BS90" i="1"/>
  <c r="BO90" i="1"/>
  <c r="BM90" i="1"/>
  <c r="BK90" i="1"/>
  <c r="BI90" i="1"/>
  <c r="BG90" i="1"/>
  <c r="BE90" i="1"/>
  <c r="BQ90" i="1" s="1"/>
  <c r="BD90" i="1"/>
  <c r="BB90" i="1"/>
  <c r="AT90" i="1"/>
  <c r="AZ90" i="1" s="1"/>
  <c r="AS90" i="1"/>
  <c r="AD90" i="1"/>
  <c r="BS89" i="1"/>
  <c r="BQ89" i="1"/>
  <c r="BO89" i="1"/>
  <c r="BM89" i="1"/>
  <c r="BK89" i="1"/>
  <c r="BI89" i="1"/>
  <c r="BG89" i="1"/>
  <c r="BB89" i="1"/>
  <c r="BC89" i="1" s="1"/>
  <c r="AT89" i="1"/>
  <c r="AZ89" i="1" s="1"/>
  <c r="AS89" i="1"/>
  <c r="AL89" i="1"/>
  <c r="AD89" i="1"/>
  <c r="BE88" i="1"/>
  <c r="BG88" i="1" s="1"/>
  <c r="BB88" i="1"/>
  <c r="AT88" i="1"/>
  <c r="AZ88" i="1" s="1"/>
  <c r="BC88" i="1" s="1"/>
  <c r="AS88" i="1"/>
  <c r="AO88" i="1"/>
  <c r="AD88" i="1"/>
  <c r="BB87" i="1"/>
  <c r="AT87" i="1"/>
  <c r="BI86" i="1"/>
  <c r="BE86" i="1"/>
  <c r="BB86" i="1"/>
  <c r="AT86" i="1"/>
  <c r="BC86" i="1" s="1"/>
  <c r="BD86" i="1" s="1"/>
  <c r="AS86" i="1"/>
  <c r="AO86" i="1"/>
  <c r="AH86" i="1"/>
  <c r="AD86" i="1"/>
  <c r="BE85" i="1"/>
  <c r="BG85" i="1" s="1"/>
  <c r="BB85" i="1"/>
  <c r="BC85" i="1" s="1"/>
  <c r="BD85" i="1" s="1"/>
  <c r="AT85" i="1"/>
  <c r="AS85" i="1"/>
  <c r="AO85" i="1"/>
  <c r="AH85" i="1"/>
  <c r="AD85" i="1"/>
  <c r="BE84" i="1"/>
  <c r="BI84" i="1" s="1"/>
  <c r="BD84" i="1"/>
  <c r="BB84" i="1"/>
  <c r="AT84" i="1"/>
  <c r="AZ84" i="1" s="1"/>
  <c r="BC84" i="1" s="1"/>
  <c r="AS84" i="1"/>
  <c r="AO84" i="1"/>
  <c r="AD84" i="1"/>
  <c r="BB83" i="1"/>
  <c r="AZ83" i="1"/>
  <c r="BC83" i="1" s="1"/>
  <c r="BD83" i="1" s="1"/>
  <c r="AT83" i="1"/>
  <c r="AR83" i="1"/>
  <c r="BE83" i="1" s="1"/>
  <c r="BI83" i="1" s="1"/>
  <c r="AL83" i="1"/>
  <c r="AD83" i="1"/>
  <c r="BE82" i="1"/>
  <c r="BI82" i="1" s="1"/>
  <c r="BC82" i="1"/>
  <c r="BD82" i="1" s="1"/>
  <c r="BB82" i="1"/>
  <c r="AZ82" i="1"/>
  <c r="AU82" i="1"/>
  <c r="AT82" i="1"/>
  <c r="AS82" i="1"/>
  <c r="AO82" i="1"/>
  <c r="AC82" i="1"/>
  <c r="AD82" i="1" s="1"/>
  <c r="Z82" i="1"/>
  <c r="BI81" i="1"/>
  <c r="BE81" i="1"/>
  <c r="BB81" i="1"/>
  <c r="AZ81" i="1"/>
  <c r="BC81" i="1" s="1"/>
  <c r="BD81" i="1" s="1"/>
  <c r="AT81" i="1"/>
  <c r="AS81" i="1"/>
  <c r="AO81" i="1"/>
  <c r="AD81" i="1"/>
  <c r="BB80" i="1"/>
  <c r="AT80" i="1"/>
  <c r="BB79" i="1"/>
  <c r="AT79" i="1"/>
  <c r="BB78" i="1"/>
  <c r="AT78" i="1"/>
  <c r="BG77" i="1"/>
  <c r="BB77" i="1"/>
  <c r="AT77" i="1"/>
  <c r="AZ77" i="1" s="1"/>
  <c r="BC77" i="1" s="1"/>
  <c r="AL77" i="1"/>
  <c r="AD77" i="1"/>
  <c r="BD77" i="1" s="1"/>
  <c r="BG76" i="1"/>
  <c r="BD76" i="1"/>
  <c r="BB76" i="1"/>
  <c r="AT76" i="1"/>
  <c r="AZ76" i="1" s="1"/>
  <c r="BC76" i="1" s="1"/>
  <c r="AS76" i="1"/>
  <c r="AL76" i="1"/>
  <c r="AD76" i="1"/>
  <c r="BG75" i="1"/>
  <c r="BB75" i="1"/>
  <c r="AZ75" i="1"/>
  <c r="BC75" i="1" s="1"/>
  <c r="AT75" i="1"/>
  <c r="AR75" i="1"/>
  <c r="AL75" i="1"/>
  <c r="AD75" i="1"/>
  <c r="BD75" i="1" s="1"/>
  <c r="BE74" i="1"/>
  <c r="BG74" i="1" s="1"/>
  <c r="BB74" i="1"/>
  <c r="BC74" i="1" s="1"/>
  <c r="BD74" i="1" s="1"/>
  <c r="AZ74" i="1"/>
  <c r="AT74" i="1"/>
  <c r="AS74" i="1"/>
  <c r="AO74" i="1"/>
  <c r="AD74" i="1"/>
  <c r="BB73" i="1"/>
  <c r="AT73" i="1"/>
  <c r="BB72" i="1"/>
  <c r="AT72" i="1"/>
  <c r="BE71" i="1"/>
  <c r="BG71" i="1" s="1"/>
  <c r="BB71" i="1"/>
  <c r="AT71" i="1"/>
  <c r="BC71" i="1" s="1"/>
  <c r="BD71" i="1" s="1"/>
  <c r="AS71" i="1"/>
  <c r="AO71" i="1"/>
  <c r="AD71" i="1"/>
  <c r="BG70" i="1"/>
  <c r="BE70" i="1"/>
  <c r="BB70" i="1"/>
  <c r="AT70" i="1"/>
  <c r="AZ70" i="1" s="1"/>
  <c r="BC70" i="1" s="1"/>
  <c r="BD70" i="1" s="1"/>
  <c r="AS70" i="1"/>
  <c r="AQ70" i="1"/>
  <c r="AO70" i="1"/>
  <c r="AL70" i="1"/>
  <c r="AD70" i="1"/>
  <c r="BB69" i="1"/>
  <c r="AT69" i="1"/>
  <c r="AD69" i="1"/>
  <c r="BE68" i="1"/>
  <c r="BG68" i="1" s="1"/>
  <c r="BB68" i="1"/>
  <c r="AT68" i="1"/>
  <c r="AS68" i="1"/>
  <c r="AO68" i="1"/>
  <c r="AD68" i="1"/>
  <c r="Z68" i="1"/>
  <c r="BG67" i="1"/>
  <c r="BE67" i="1"/>
  <c r="BD67" i="1" s="1"/>
  <c r="BB67" i="1"/>
  <c r="AT67" i="1"/>
  <c r="AD67" i="1"/>
  <c r="BG66" i="1"/>
  <c r="BE66" i="1"/>
  <c r="AT66" i="1"/>
  <c r="AZ66" i="1" s="1"/>
  <c r="BC66" i="1" s="1"/>
  <c r="BD66" i="1" s="1"/>
  <c r="AS66" i="1"/>
  <c r="AO66" i="1"/>
  <c r="AD66" i="1"/>
  <c r="BE65" i="1"/>
  <c r="BG65" i="1" s="1"/>
  <c r="AT65" i="1"/>
  <c r="AZ65" i="1" s="1"/>
  <c r="BC65" i="1" s="1"/>
  <c r="BD65" i="1" s="1"/>
  <c r="AS65" i="1"/>
  <c r="AO65" i="1"/>
  <c r="AD65" i="1"/>
  <c r="BG64" i="1"/>
  <c r="BE64" i="1"/>
  <c r="BC64" i="1"/>
  <c r="BD64" i="1" s="1"/>
  <c r="AZ64" i="1"/>
  <c r="AU64" i="1"/>
  <c r="AU310" i="1" s="1"/>
  <c r="AT64" i="1"/>
  <c r="AS64" i="1"/>
  <c r="AO64" i="1"/>
  <c r="AD64" i="1"/>
  <c r="Z64" i="1"/>
  <c r="AT63" i="1"/>
  <c r="AT62" i="1"/>
  <c r="AT61" i="1"/>
  <c r="BS60" i="1"/>
  <c r="BI60" i="1"/>
  <c r="BG60" i="1"/>
  <c r="BE60" i="1"/>
  <c r="BD60" i="1"/>
  <c r="AT60" i="1"/>
  <c r="AR60" i="1"/>
  <c r="AS60" i="1" s="1"/>
  <c r="Z60" i="1"/>
  <c r="AC60" i="1" s="1"/>
  <c r="AD60" i="1" s="1"/>
  <c r="BQ59" i="1"/>
  <c r="BE59" i="1"/>
  <c r="AT59" i="1"/>
  <c r="AZ59" i="1" s="1"/>
  <c r="BC59" i="1" s="1"/>
  <c r="BD59" i="1" s="1"/>
  <c r="AS59" i="1"/>
  <c r="AD59" i="1"/>
  <c r="BB58" i="1"/>
  <c r="AT58" i="1"/>
  <c r="Z58" i="1"/>
  <c r="BB57" i="1"/>
  <c r="AV57" i="1"/>
  <c r="AT57" i="1"/>
  <c r="AZ57" i="1" s="1"/>
  <c r="BQ56" i="1"/>
  <c r="BO56" i="1"/>
  <c r="BM56" i="1"/>
  <c r="BK56" i="1"/>
  <c r="BE56" i="1"/>
  <c r="BI56" i="1" s="1"/>
  <c r="AT56" i="1"/>
  <c r="AZ56" i="1" s="1"/>
  <c r="BC56" i="1" s="1"/>
  <c r="BD56" i="1" s="1"/>
  <c r="AS56" i="1"/>
  <c r="AL56" i="1"/>
  <c r="BM55" i="1"/>
  <c r="BK55" i="1"/>
  <c r="BI55" i="1"/>
  <c r="BG55" i="1"/>
  <c r="BE55" i="1"/>
  <c r="BS55" i="1" s="1"/>
  <c r="AT55" i="1"/>
  <c r="AZ55" i="1" s="1"/>
  <c r="BC55" i="1" s="1"/>
  <c r="BD55" i="1" s="1"/>
  <c r="AS55" i="1"/>
  <c r="BE54" i="1"/>
  <c r="BS54" i="1" s="1"/>
  <c r="AZ54" i="1"/>
  <c r="BC54" i="1" s="1"/>
  <c r="BD54" i="1" s="1"/>
  <c r="AT54" i="1"/>
  <c r="AS54" i="1"/>
  <c r="AD54" i="1"/>
  <c r="BS53" i="1"/>
  <c r="BQ53" i="1"/>
  <c r="BO53" i="1"/>
  <c r="BM53" i="1"/>
  <c r="BK53" i="1"/>
  <c r="BG53" i="1"/>
  <c r="BE53" i="1"/>
  <c r="BI53" i="1" s="1"/>
  <c r="AZ53" i="1"/>
  <c r="BC53" i="1" s="1"/>
  <c r="BD53" i="1" s="1"/>
  <c r="AT53" i="1"/>
  <c r="AS53" i="1"/>
  <c r="AL53" i="1"/>
  <c r="AD53" i="1"/>
  <c r="BQ52" i="1"/>
  <c r="BO52" i="1"/>
  <c r="BM52" i="1"/>
  <c r="BK52" i="1"/>
  <c r="BI52" i="1"/>
  <c r="BE52" i="1"/>
  <c r="BG52" i="1" s="1"/>
  <c r="AT52" i="1"/>
  <c r="AZ52" i="1" s="1"/>
  <c r="BC52" i="1" s="1"/>
  <c r="BD52" i="1" s="1"/>
  <c r="AS52" i="1"/>
  <c r="AD52" i="1"/>
  <c r="BM51" i="1"/>
  <c r="BG51" i="1"/>
  <c r="BE51" i="1"/>
  <c r="BK51" i="1" s="1"/>
  <c r="AT51" i="1"/>
  <c r="AZ51" i="1" s="1"/>
  <c r="BC51" i="1" s="1"/>
  <c r="BD51" i="1" s="1"/>
  <c r="AS51" i="1"/>
  <c r="AD51" i="1"/>
  <c r="BS50" i="1"/>
  <c r="BG50" i="1"/>
  <c r="BE50" i="1"/>
  <c r="BQ50" i="1" s="1"/>
  <c r="AT50" i="1"/>
  <c r="AZ50" i="1" s="1"/>
  <c r="BC50" i="1" s="1"/>
  <c r="BD50" i="1" s="1"/>
  <c r="AS50" i="1"/>
  <c r="AD50" i="1"/>
  <c r="BQ49" i="1"/>
  <c r="BM49" i="1"/>
  <c r="BE49" i="1"/>
  <c r="AT49" i="1"/>
  <c r="AZ49" i="1" s="1"/>
  <c r="BC49" i="1" s="1"/>
  <c r="BD49" i="1" s="1"/>
  <c r="AS49" i="1"/>
  <c r="AD49" i="1"/>
  <c r="BM48" i="1"/>
  <c r="BE48" i="1"/>
  <c r="BQ48" i="1" s="1"/>
  <c r="AZ48" i="1"/>
  <c r="BC48" i="1" s="1"/>
  <c r="BD48" i="1" s="1"/>
  <c r="AT48" i="1"/>
  <c r="AS48" i="1"/>
  <c r="AD48" i="1"/>
  <c r="BK47" i="1"/>
  <c r="BI47" i="1"/>
  <c r="BG47" i="1"/>
  <c r="BE47" i="1"/>
  <c r="BQ47" i="1" s="1"/>
  <c r="BD47" i="1"/>
  <c r="AZ47" i="1"/>
  <c r="AT47" i="1"/>
  <c r="AS47" i="1"/>
  <c r="AD47" i="1"/>
  <c r="BQ46" i="1"/>
  <c r="BK46" i="1"/>
  <c r="BE46" i="1"/>
  <c r="BS46" i="1" s="1"/>
  <c r="AT46" i="1"/>
  <c r="AS46" i="1"/>
  <c r="AO46" i="1"/>
  <c r="AD46" i="1"/>
  <c r="BS45" i="1"/>
  <c r="BM45" i="1"/>
  <c r="BI45" i="1"/>
  <c r="BE45" i="1"/>
  <c r="BK45" i="1" s="1"/>
  <c r="BD45" i="1"/>
  <c r="AT45" i="1"/>
  <c r="AS45" i="1"/>
  <c r="AO45" i="1"/>
  <c r="AC45" i="1"/>
  <c r="AD45" i="1" s="1"/>
  <c r="Z45" i="1"/>
  <c r="BS44" i="1"/>
  <c r="BQ44" i="1"/>
  <c r="BO44" i="1"/>
  <c r="BM44" i="1"/>
  <c r="BK44" i="1"/>
  <c r="BI44" i="1"/>
  <c r="BG44" i="1"/>
  <c r="AT44" i="1"/>
  <c r="AZ44" i="1" s="1"/>
  <c r="BC44" i="1" s="1"/>
  <c r="AR44" i="1"/>
  <c r="AS44" i="1" s="1"/>
  <c r="AL44" i="1"/>
  <c r="AC44" i="1"/>
  <c r="AD44" i="1" s="1"/>
  <c r="Z44" i="1"/>
  <c r="BS43" i="1"/>
  <c r="BQ43" i="1"/>
  <c r="BO43" i="1"/>
  <c r="BM43" i="1"/>
  <c r="BK43" i="1"/>
  <c r="BI43" i="1"/>
  <c r="BG43" i="1"/>
  <c r="AT43" i="1"/>
  <c r="AZ43" i="1" s="1"/>
  <c r="BC43" i="1" s="1"/>
  <c r="AR43" i="1"/>
  <c r="AS43" i="1" s="1"/>
  <c r="AL43" i="1"/>
  <c r="AC43" i="1"/>
  <c r="AD43" i="1" s="1"/>
  <c r="Z43" i="1"/>
  <c r="BS42" i="1"/>
  <c r="BQ42" i="1"/>
  <c r="BO42" i="1"/>
  <c r="BM42" i="1"/>
  <c r="BK42" i="1"/>
  <c r="BI42" i="1"/>
  <c r="BG42" i="1"/>
  <c r="AT42" i="1"/>
  <c r="AZ42" i="1" s="1"/>
  <c r="BC42" i="1" s="1"/>
  <c r="AR42" i="1"/>
  <c r="AS42" i="1" s="1"/>
  <c r="AL42" i="1"/>
  <c r="AC42" i="1"/>
  <c r="AD42" i="1" s="1"/>
  <c r="Z42" i="1"/>
  <c r="BS41" i="1"/>
  <c r="BQ41" i="1"/>
  <c r="BO41" i="1"/>
  <c r="BM41" i="1"/>
  <c r="BK41" i="1"/>
  <c r="BI41" i="1"/>
  <c r="BG41" i="1"/>
  <c r="AT41" i="1"/>
  <c r="AZ41" i="1" s="1"/>
  <c r="BC41" i="1" s="1"/>
  <c r="AR41" i="1"/>
  <c r="AS41" i="1" s="1"/>
  <c r="AL41" i="1"/>
  <c r="AC41" i="1"/>
  <c r="AD41" i="1" s="1"/>
  <c r="Z41" i="1"/>
  <c r="BS40" i="1"/>
  <c r="BQ40" i="1"/>
  <c r="BO40" i="1"/>
  <c r="BM40" i="1"/>
  <c r="BK40" i="1"/>
  <c r="BI40" i="1"/>
  <c r="BG40" i="1"/>
  <c r="AT40" i="1"/>
  <c r="AZ40" i="1" s="1"/>
  <c r="BC40" i="1" s="1"/>
  <c r="AR40" i="1"/>
  <c r="AS40" i="1" s="1"/>
  <c r="AL40" i="1"/>
  <c r="AC40" i="1"/>
  <c r="AD40" i="1" s="1"/>
  <c r="Z40" i="1"/>
  <c r="BS39" i="1"/>
  <c r="BQ39" i="1"/>
  <c r="BO39" i="1"/>
  <c r="BM39" i="1"/>
  <c r="BK39" i="1"/>
  <c r="BI39" i="1"/>
  <c r="BG39" i="1"/>
  <c r="AT39" i="1"/>
  <c r="AZ39" i="1" s="1"/>
  <c r="BC39" i="1" s="1"/>
  <c r="AR39" i="1"/>
  <c r="AS39" i="1" s="1"/>
  <c r="AL39" i="1"/>
  <c r="AC39" i="1"/>
  <c r="AD39" i="1" s="1"/>
  <c r="Z39" i="1"/>
  <c r="BS38" i="1"/>
  <c r="BQ38" i="1"/>
  <c r="BO38" i="1"/>
  <c r="BM38" i="1"/>
  <c r="BK38" i="1"/>
  <c r="BI38" i="1"/>
  <c r="BG38" i="1"/>
  <c r="AT38" i="1"/>
  <c r="AZ38" i="1" s="1"/>
  <c r="BC38" i="1" s="1"/>
  <c r="AR38" i="1"/>
  <c r="AS38" i="1" s="1"/>
  <c r="AL38" i="1"/>
  <c r="AC38" i="1"/>
  <c r="AD38" i="1" s="1"/>
  <c r="Z38" i="1"/>
  <c r="BS37" i="1"/>
  <c r="BQ37" i="1"/>
  <c r="BO37" i="1"/>
  <c r="BM37" i="1"/>
  <c r="BK37" i="1"/>
  <c r="BI37" i="1"/>
  <c r="BG37" i="1"/>
  <c r="AT37" i="1"/>
  <c r="AZ37" i="1" s="1"/>
  <c r="BC37" i="1" s="1"/>
  <c r="AR37" i="1"/>
  <c r="AS37" i="1" s="1"/>
  <c r="AL37" i="1"/>
  <c r="AC37" i="1"/>
  <c r="AD37" i="1" s="1"/>
  <c r="Z37" i="1"/>
  <c r="BS36" i="1"/>
  <c r="BQ36" i="1"/>
  <c r="BO36" i="1"/>
  <c r="BM36" i="1"/>
  <c r="BK36" i="1"/>
  <c r="BI36" i="1"/>
  <c r="BG36" i="1"/>
  <c r="AT36" i="1"/>
  <c r="AZ36" i="1" s="1"/>
  <c r="BC36" i="1" s="1"/>
  <c r="AR36" i="1"/>
  <c r="AS36" i="1" s="1"/>
  <c r="AL36" i="1"/>
  <c r="AC36" i="1"/>
  <c r="AD36" i="1" s="1"/>
  <c r="Z36" i="1"/>
  <c r="BS35" i="1"/>
  <c r="BQ35" i="1"/>
  <c r="BO35" i="1"/>
  <c r="BM35" i="1"/>
  <c r="BK35" i="1"/>
  <c r="BI35" i="1"/>
  <c r="BG35" i="1"/>
  <c r="AT35" i="1"/>
  <c r="AZ35" i="1" s="1"/>
  <c r="BC35" i="1" s="1"/>
  <c r="AR35" i="1"/>
  <c r="AS35" i="1" s="1"/>
  <c r="AL35" i="1"/>
  <c r="AL310" i="1" s="1"/>
  <c r="AC35" i="1"/>
  <c r="Z35" i="1"/>
  <c r="BS34" i="1"/>
  <c r="BQ34" i="1"/>
  <c r="BK34" i="1"/>
  <c r="BI34" i="1"/>
  <c r="BG34" i="1"/>
  <c r="BE34" i="1"/>
  <c r="BM34" i="1" s="1"/>
  <c r="AT34" i="1"/>
  <c r="AZ34" i="1" s="1"/>
  <c r="BC34" i="1" s="1"/>
  <c r="BD34" i="1" s="1"/>
  <c r="AS34" i="1"/>
  <c r="AO34" i="1"/>
  <c r="AO311" i="1" s="1"/>
  <c r="AD34" i="1"/>
  <c r="BO33" i="1"/>
  <c r="BE33" i="1"/>
  <c r="BK33" i="1" s="1"/>
  <c r="AZ33" i="1"/>
  <c r="BC33" i="1" s="1"/>
  <c r="BD33" i="1" s="1"/>
  <c r="AT33" i="1"/>
  <c r="AR33" i="1"/>
  <c r="AS33" i="1" s="1"/>
  <c r="AD33" i="1"/>
  <c r="BS32" i="1"/>
  <c r="BO32" i="1"/>
  <c r="BM32" i="1"/>
  <c r="BG32" i="1"/>
  <c r="BE32" i="1"/>
  <c r="BI32" i="1" s="1"/>
  <c r="AT32" i="1"/>
  <c r="AZ32" i="1" s="1"/>
  <c r="BC32" i="1" s="1"/>
  <c r="BD32" i="1" s="1"/>
  <c r="AR32" i="1"/>
  <c r="AS32" i="1" s="1"/>
  <c r="AD32" i="1"/>
  <c r="BQ31" i="1"/>
  <c r="BK31" i="1"/>
  <c r="BE31" i="1"/>
  <c r="BS31" i="1" s="1"/>
  <c r="AT31" i="1"/>
  <c r="AZ31" i="1" s="1"/>
  <c r="BC31" i="1" s="1"/>
  <c r="BD31" i="1" s="1"/>
  <c r="AS31" i="1"/>
  <c r="AD31" i="1"/>
  <c r="BB30" i="1"/>
  <c r="AZ30" i="1"/>
  <c r="AT30" i="1"/>
  <c r="AS30" i="1"/>
  <c r="BB29" i="1"/>
  <c r="AT29" i="1"/>
  <c r="AZ29" i="1" s="1"/>
  <c r="AS29" i="1"/>
  <c r="BE28" i="1"/>
  <c r="BG28" i="1" s="1"/>
  <c r="BC28" i="1"/>
  <c r="BD28" i="1" s="1"/>
  <c r="AT28" i="1"/>
  <c r="AO28" i="1"/>
  <c r="AH28" i="1"/>
  <c r="AD28" i="1"/>
  <c r="BB27" i="1"/>
  <c r="AV27" i="1"/>
  <c r="AT27" i="1"/>
  <c r="AZ27" i="1" s="1"/>
  <c r="AS27" i="1"/>
  <c r="AH27" i="1"/>
  <c r="BB26" i="1"/>
  <c r="BB310" i="1" s="1"/>
  <c r="AV26" i="1"/>
  <c r="AT26" i="1"/>
  <c r="AZ26" i="1" s="1"/>
  <c r="AH26" i="1"/>
  <c r="BG25" i="1"/>
  <c r="BE25" i="1"/>
  <c r="AT25" i="1"/>
  <c r="AT310" i="1" s="1"/>
  <c r="AS25" i="1"/>
  <c r="AD25" i="1"/>
  <c r="BS19" i="1"/>
  <c r="AC310" i="1" l="1"/>
  <c r="BI33" i="1"/>
  <c r="BG31" i="1"/>
  <c r="BO45" i="1"/>
  <c r="BG46" i="1"/>
  <c r="BM47" i="1"/>
  <c r="BI48" i="1"/>
  <c r="BI50" i="1"/>
  <c r="AS83" i="1"/>
  <c r="BS92" i="1"/>
  <c r="BG177" i="1"/>
  <c r="BD177" i="1"/>
  <c r="BG187" i="1"/>
  <c r="AZ25" i="1"/>
  <c r="BI31" i="1"/>
  <c r="BK32" i="1"/>
  <c r="BM33" i="1"/>
  <c r="BO34" i="1"/>
  <c r="BQ45" i="1"/>
  <c r="BI46" i="1"/>
  <c r="BK48" i="1"/>
  <c r="BD165" i="1"/>
  <c r="BG175" i="1"/>
  <c r="AS177" i="1"/>
  <c r="AS251" i="1"/>
  <c r="BE251" i="1"/>
  <c r="BG281" i="1"/>
  <c r="BD281" i="1"/>
  <c r="AZ286" i="1"/>
  <c r="BQ33" i="1"/>
  <c r="BM46" i="1"/>
  <c r="BO48" i="1"/>
  <c r="BK49" i="1"/>
  <c r="BG49" i="1"/>
  <c r="BG54" i="1"/>
  <c r="BO59" i="1"/>
  <c r="BM59" i="1"/>
  <c r="BK59" i="1"/>
  <c r="BI59" i="1"/>
  <c r="BG185" i="1"/>
  <c r="BD185" i="1"/>
  <c r="BG292" i="1"/>
  <c r="BD292" i="1"/>
  <c r="AO310" i="1"/>
  <c r="AO312" i="1" s="1"/>
  <c r="BM31" i="1"/>
  <c r="BE310" i="1"/>
  <c r="BO31" i="1"/>
  <c r="BQ32" i="1"/>
  <c r="BS33" i="1"/>
  <c r="Z310" i="1"/>
  <c r="BG45" i="1"/>
  <c r="BO46" i="1"/>
  <c r="BS47" i="1"/>
  <c r="BO47" i="1"/>
  <c r="BI49" i="1"/>
  <c r="BO54" i="1"/>
  <c r="BG59" i="1"/>
  <c r="BQ60" i="1"/>
  <c r="BO60" i="1"/>
  <c r="BM60" i="1"/>
  <c r="BK60" i="1"/>
  <c r="BQ94" i="1"/>
  <c r="BO94" i="1"/>
  <c r="BM94" i="1"/>
  <c r="BK94" i="1"/>
  <c r="BD173" i="1"/>
  <c r="BG178" i="1"/>
  <c r="BD178" i="1"/>
  <c r="AS185" i="1"/>
  <c r="BQ54" i="1"/>
  <c r="BM92" i="1"/>
  <c r="BK92" i="1"/>
  <c r="BI92" i="1"/>
  <c r="BG92" i="1"/>
  <c r="AD310" i="1"/>
  <c r="AH310" i="1"/>
  <c r="BG33" i="1"/>
  <c r="AD35" i="1"/>
  <c r="BO49" i="1"/>
  <c r="BO50" i="1"/>
  <c r="BM50" i="1"/>
  <c r="BK50" i="1"/>
  <c r="BS51" i="1"/>
  <c r="BQ51" i="1"/>
  <c r="BO51" i="1"/>
  <c r="BS59" i="1"/>
  <c r="BD88" i="1"/>
  <c r="BO92" i="1"/>
  <c r="BD235" i="1"/>
  <c r="AS310" i="1"/>
  <c r="BG48" i="1"/>
  <c r="BS48" i="1"/>
  <c r="AR77" i="1"/>
  <c r="BQ92" i="1"/>
  <c r="BM54" i="1"/>
  <c r="BK54" i="1"/>
  <c r="BI54" i="1"/>
  <c r="AV310" i="1"/>
  <c r="AR310" i="1"/>
  <c r="BS49" i="1"/>
  <c r="BI51" i="1"/>
  <c r="BS52" i="1"/>
  <c r="BO55" i="1"/>
  <c r="BS56" i="1"/>
  <c r="BQ179" i="1"/>
  <c r="BD186" i="1"/>
  <c r="BO250" i="1"/>
  <c r="BO253" i="1"/>
  <c r="BQ301" i="1"/>
  <c r="BQ55" i="1"/>
  <c r="BD68" i="1"/>
  <c r="AZ165" i="1"/>
  <c r="BD171" i="1"/>
  <c r="BQ250" i="1"/>
  <c r="BQ253" i="1"/>
  <c r="BG56" i="1"/>
  <c r="BD250" i="1"/>
  <c r="BD253" i="1"/>
  <c r="BS310" i="1" l="1"/>
  <c r="BI310" i="1"/>
  <c r="AZ310" i="1"/>
  <c r="BC25" i="1"/>
  <c r="BK251" i="1"/>
  <c r="BK310" i="1" s="1"/>
  <c r="BG251" i="1"/>
  <c r="BG310" i="1" s="1"/>
  <c r="BS251" i="1"/>
  <c r="BQ251" i="1"/>
  <c r="BQ310" i="1" s="1"/>
  <c r="BO251" i="1"/>
  <c r="BO310" i="1" s="1"/>
  <c r="BM251" i="1"/>
  <c r="BM310" i="1" s="1"/>
  <c r="BI251" i="1"/>
  <c r="BD251" i="1"/>
  <c r="BC310" i="1" l="1"/>
  <c r="BD25" i="1"/>
  <c r="BD310" i="1" s="1"/>
</calcChain>
</file>

<file path=xl/sharedStrings.xml><?xml version="1.0" encoding="utf-8"?>
<sst xmlns="http://schemas.openxmlformats.org/spreadsheetml/2006/main" count="902" uniqueCount="440">
  <si>
    <t>Šilumos sektoriaus įmonių apskaitos atskyrimo ir sąnaudų paskirstymo reikalavimų aprašo</t>
  </si>
  <si>
    <t>2 priedas</t>
  </si>
  <si>
    <t xml:space="preserve">2025 m. ŪKIO SUBJEKTO ILGALAIKIO TURTO VERTĖS IR NUSIDĖVĖJIMO ATASKAITA </t>
  </si>
  <si>
    <t>Leidžiamos priskirti turto likutinės vertės paskirstymas</t>
  </si>
  <si>
    <t>ILGALAIKIO TURTO VIENETŲ SĄRAŠAS</t>
  </si>
  <si>
    <t>Invento-rinis numeris</t>
  </si>
  <si>
    <t>Įvedimo į eksploata-ciją data</t>
  </si>
  <si>
    <t>Rekonstrukcijos ir remontų, didinančių turto vertę, atlikimo data</t>
  </si>
  <si>
    <t>Nudėvėjimo (eksploat.) laikotarpis</t>
  </si>
  <si>
    <r>
      <t>Bendrosios veiklos turtas</t>
    </r>
    <r>
      <rPr>
        <vertAlign val="superscript"/>
        <sz val="10"/>
        <rFont val="Times New Roman"/>
        <family val="1"/>
        <charset val="186"/>
      </rPr>
      <t>5</t>
    </r>
  </si>
  <si>
    <r>
      <t>Pagal koncesijos nuomos sutartį valdomas turtas</t>
    </r>
    <r>
      <rPr>
        <vertAlign val="superscript"/>
        <sz val="10"/>
        <rFont val="Times New Roman"/>
        <family val="1"/>
        <charset val="186"/>
      </rPr>
      <t>6</t>
    </r>
  </si>
  <si>
    <t>Suderinimo data ir nutarimo Nr.</t>
  </si>
  <si>
    <t>Turtas naudojamas šilumos gamybai, panaudojant atsinaujinančius energijos išteklius11</t>
  </si>
  <si>
    <t>LR klimato kaitos mažinimo, šiltnamio efektą sukeliančių dujų mažinimo, aplinkos apsaugos tikslus atitinkantis turtas10</t>
  </si>
  <si>
    <t>Turto vienetai, sukurti/įsigyti įgyvendinant investicijas bandomojoje energetikos inovacijų aplinkoje12</t>
  </si>
  <si>
    <r>
      <t>Turto vienetas, kurio atnaujinimas  finansuotas nustatant šilumos kainų papildomą dedamąją renovacijai ir modernizavimui</t>
    </r>
    <r>
      <rPr>
        <b/>
        <sz val="10"/>
        <rFont val="Calibri"/>
        <family val="2"/>
      </rPr>
      <t>¹</t>
    </r>
    <r>
      <rPr>
        <b/>
        <sz val="10"/>
        <rFont val="Times New Roman"/>
        <family val="1"/>
      </rPr>
      <t>⁴</t>
    </r>
  </si>
  <si>
    <t>Ataskaitinio laikotarpio pradžiai</t>
  </si>
  <si>
    <t xml:space="preserve">Per ataskaitinį laikotarpį </t>
  </si>
  <si>
    <t>Ataskaitinio laikotarpio pabaigai</t>
  </si>
  <si>
    <t>Sistema 1</t>
  </si>
  <si>
    <t>Įsigijimo savikaina, iš viso:</t>
  </si>
  <si>
    <t>Įsigijimo savikainos dalis iš</t>
  </si>
  <si>
    <t>Nesuderinta vertė</t>
  </si>
  <si>
    <t>Reguliuojamų kainų verslo vienetams ir paslaugoms (produktams) draudžiamo priskirti turto vertė2,4</t>
  </si>
  <si>
    <t>Turto reguliavimo apskaitoje</t>
  </si>
  <si>
    <t>Įsigijimo savikainos pokytis iš viso:</t>
  </si>
  <si>
    <t>Įsigijimo savikainos pokytis iš</t>
  </si>
  <si>
    <t>Nesuderintos vertės pokytis</t>
  </si>
  <si>
    <t>Reguliuojamų kainų verslo vienetams ir paslaugoms (produktams) draudžiamo priskirti turto vertės pokytis2,4</t>
  </si>
  <si>
    <t>Metinis nusidėvėjim.  (leidžiamos priskirti turto vertės)</t>
  </si>
  <si>
    <t>Metinis nusidėvėjim. (draudžiamos priskirti turto vertės)</t>
  </si>
  <si>
    <t>Šilumos energijos gamybos verslo vienetas</t>
  </si>
  <si>
    <t>Šilumos energijos perdavimo verslo vienetas</t>
  </si>
  <si>
    <t>Mažmeninio aptarnavimo verslo vienetas</t>
  </si>
  <si>
    <t>Karšto vandens tiekimo verslo vienetas</t>
  </si>
  <si>
    <t>Karšto vandens apskaitos prietaisų aptarnavimo verslo vienetas</t>
  </si>
  <si>
    <t>Pastatų šildymo ir karšto vandens sistemų priežiūros verslo vienetas</t>
  </si>
  <si>
    <t>Nereguliuojamos veiklos verslo vienetas</t>
  </si>
  <si>
    <t>Taikymo kainoje data</t>
  </si>
  <si>
    <t>ES strukt. fondų</t>
  </si>
  <si>
    <t>Dotacijų, subsidijų</t>
  </si>
  <si>
    <t>ATL lėšomis</t>
  </si>
  <si>
    <t>Kiti finansavimo šaltiniai13</t>
  </si>
  <si>
    <t>Vartotojų</t>
  </si>
  <si>
    <t>Ūkio subjekto lėšų</t>
  </si>
  <si>
    <t>Nudėvėtina įsigijimo savikaina (leidžiamos priskirti turto vertės)</t>
  </si>
  <si>
    <t>Sukauptas nusidėvėjim. (leidžiamos priskirti turto vertės)</t>
  </si>
  <si>
    <t>Nudėvėtina likutinė vertė (leidžiamos priskirti turto vertės)</t>
  </si>
  <si>
    <t xml:space="preserve">Kiti finansavimo šaltiniai¹³ </t>
  </si>
  <si>
    <t>Nudėvėtinos įsigijimo savikainos pokytis (leidžiamos priskirti turto vertės)</t>
  </si>
  <si>
    <r>
      <t>Sukaupto nusidėvėjimo pokytis (leidžiamos priskirti turto vertės)</t>
    </r>
    <r>
      <rPr>
        <vertAlign val="superscript"/>
        <sz val="10"/>
        <rFont val="Times New Roman"/>
        <family val="1"/>
        <charset val="186"/>
      </rPr>
      <t>8</t>
    </r>
  </si>
  <si>
    <t>Nudėvėtinos likutinės vertės pokytis  (leidžiamos priskirti turto vertės)</t>
  </si>
  <si>
    <t xml:space="preserve">Kiti finansavimo šaltiniai </t>
  </si>
  <si>
    <t>metai</t>
  </si>
  <si>
    <t>Eur</t>
  </si>
  <si>
    <t xml:space="preserve">... paslauga (produktas) </t>
  </si>
  <si>
    <t>Pastabos</t>
  </si>
  <si>
    <t>(a)</t>
  </si>
  <si>
    <t>(b)</t>
  </si>
  <si>
    <t>(c)</t>
  </si>
  <si>
    <t>(d)</t>
  </si>
  <si>
    <t>(e)</t>
  </si>
  <si>
    <t>(f)</t>
  </si>
  <si>
    <t>(g)</t>
  </si>
  <si>
    <t>(h)</t>
  </si>
  <si>
    <t>(ch)</t>
  </si>
  <si>
    <t>(i)</t>
  </si>
  <si>
    <t>(in)</t>
  </si>
  <si>
    <t>(im)</t>
  </si>
  <si>
    <t>(j)</t>
  </si>
  <si>
    <t>(k)</t>
  </si>
  <si>
    <t>(m)</t>
  </si>
  <si>
    <t>(n)</t>
  </si>
  <si>
    <t>(o)</t>
  </si>
  <si>
    <t>(p)=(j)-(k)-(l)-(m)-(n)-(o)</t>
  </si>
  <si>
    <t>(q)</t>
  </si>
  <si>
    <t>(r)</t>
  </si>
  <si>
    <t>(s)=(p)-(q)-(r)</t>
  </si>
  <si>
    <t>(t)</t>
  </si>
  <si>
    <t>(u)=(s)-(t)</t>
  </si>
  <si>
    <t>(v)</t>
  </si>
  <si>
    <t>(w)</t>
  </si>
  <si>
    <t>(x)</t>
  </si>
  <si>
    <t>(y)</t>
  </si>
  <si>
    <t>(z)</t>
  </si>
  <si>
    <t>(aa)</t>
  </si>
  <si>
    <t>(ab)=(v)-w)-(x)-(y)-(z)-(aa)</t>
  </si>
  <si>
    <t>(ac)</t>
  </si>
  <si>
    <t>(ae)</t>
  </si>
  <si>
    <t>(af)</t>
  </si>
  <si>
    <t>(ag)=(ab)-(ac)-(ad)</t>
  </si>
  <si>
    <t>(u)=(r)-(s)-(t)</t>
  </si>
  <si>
    <t>(ah)</t>
  </si>
  <si>
    <t>(ai)=(ag)-(ah)</t>
  </si>
  <si>
    <t>(aj=(j)+(v)</t>
  </si>
  <si>
    <t>(ak)=(k)+(w)</t>
  </si>
  <si>
    <t>(al)=(l)+(x)</t>
  </si>
  <si>
    <t>(am)=(l)+(x)</t>
  </si>
  <si>
    <t>(an)=(n)+(z)</t>
  </si>
  <si>
    <t>(ao)=(o)+(aa)</t>
  </si>
  <si>
    <t>(ap)=(aj)-(ak)-(al)-(am)-(an)-(ao)</t>
  </si>
  <si>
    <t>(aq)=(q)+(ac)</t>
  </si>
  <si>
    <t>(ar)=(r)+(ad)</t>
  </si>
  <si>
    <t>(as)=(ap)-(aq)-(ar)</t>
  </si>
  <si>
    <t>(at)=(t)+(ah)</t>
  </si>
  <si>
    <t>(au)=(as)-(at)</t>
  </si>
  <si>
    <t>I.</t>
  </si>
  <si>
    <t>NEMATERIALUSIS ILGALAIKIS TURTAS</t>
  </si>
  <si>
    <t>I.1.</t>
  </si>
  <si>
    <t>PLĖTROS DARBAI</t>
  </si>
  <si>
    <t>I.2.</t>
  </si>
  <si>
    <t>PRESTIŽAS</t>
  </si>
  <si>
    <t>I.3.</t>
  </si>
  <si>
    <t>PATENTAI, LICENCIJOS, ĮSIGYTOS TEISĖS</t>
  </si>
  <si>
    <t>I.4.</t>
  </si>
  <si>
    <t>PROGRAMINĖ ĮRANGA</t>
  </si>
  <si>
    <t>I.5.</t>
  </si>
  <si>
    <t>KITAS NEMATERIALUSIS TURTAS</t>
  </si>
  <si>
    <t>Katilinių šilumos gamybos ir tiekimo efektyvumo studija</t>
  </si>
  <si>
    <t>Š</t>
  </si>
  <si>
    <t>O3E-566 2025-04-24</t>
  </si>
  <si>
    <t xml:space="preserve">Daliklinė šilumos perdavimo ir paskirstymo programa                                                 </t>
  </si>
  <si>
    <t>N</t>
  </si>
  <si>
    <t>Informacinė atliekų surinkimo monotoringo ir valdymo programa (konteinerių)</t>
  </si>
  <si>
    <t>Šildymo ir karšto vandens apskaitos programa</t>
  </si>
  <si>
    <t>Kredito, paimto daugiabučiui namui atnaujinti, programa</t>
  </si>
  <si>
    <t>Administravimo mokesčio apskaitos programa</t>
  </si>
  <si>
    <t>Buhalterinės apskaitos sistema "Būtenta"</t>
  </si>
  <si>
    <t>B</t>
  </si>
  <si>
    <t>TS-58 2024-02-22</t>
  </si>
  <si>
    <t>BŪTENT apskaitos licencija</t>
  </si>
  <si>
    <t>Programinė įranga Windows server 2012 Standard+RDP</t>
  </si>
  <si>
    <t>Serveris HPE ML3509</t>
  </si>
  <si>
    <t>Gree Lomo Nordic 09 6ilumos siurblys su montavimu Vytuto g. 71, Garliava</t>
  </si>
  <si>
    <t>GREEN</t>
  </si>
  <si>
    <t>Stacionarus kompiuteris Intel i7-1170/8GB/SSD256</t>
  </si>
  <si>
    <t>Būtenta programos sutarčių modulis</t>
  </si>
  <si>
    <t>Kompiuterinė programa SES</t>
  </si>
  <si>
    <t>Mikrosoft programa OFFICE 2010 m.</t>
  </si>
  <si>
    <t>MS OFFICE Home and Business programa 2010</t>
  </si>
  <si>
    <t>Programinė įranga ir normatyvinė duomenų bazė</t>
  </si>
  <si>
    <t>OFFICE 2016 Home and Business EN</t>
  </si>
  <si>
    <t>Eurinė Buchalterinė programa "Būtenta"</t>
  </si>
  <si>
    <t>Internetinė svetainė</t>
  </si>
  <si>
    <t>NAUJA</t>
  </si>
  <si>
    <t xml:space="preserve">Komunalinių paslaugų už atliekas apskaitos inform. sistemos licenzija </t>
  </si>
  <si>
    <t>794-1</t>
  </si>
  <si>
    <t>Mokesta apmokėjimų, funkcionalumo modelis</t>
  </si>
  <si>
    <t xml:space="preserve">Komunalinių paslaugų už atliekas, šilumą, namų administravimą, apskaitos inform. sistemos licenzija </t>
  </si>
  <si>
    <t>794-2</t>
  </si>
  <si>
    <t>II.</t>
  </si>
  <si>
    <t>MATERIALUSIS ILGALAIKIS TURTAS</t>
  </si>
  <si>
    <t>II.2.</t>
  </si>
  <si>
    <t>PASTATAI IR STATINIAI</t>
  </si>
  <si>
    <t>GAMYBINĖS PASKIRTIES PASTATAI, STATINIAI: KATILINĖS</t>
  </si>
  <si>
    <t>ES</t>
  </si>
  <si>
    <t>Pastatas katilinė Babtuose</t>
  </si>
  <si>
    <t>Pastatas Vandžiogalos mstl.</t>
  </si>
  <si>
    <t>TS-283 2013-06-27</t>
  </si>
  <si>
    <t>Pastatas- katilinė karmėlavos mstl.</t>
  </si>
  <si>
    <t>patikėjimo</t>
  </si>
  <si>
    <t>Katilinė Sitkūnų k. 13-osios g. 10 (patikėjimo teisė KRS)</t>
  </si>
  <si>
    <t>Neapšiltintas metalinių konstrukcijų kuro sandėlis</t>
  </si>
  <si>
    <t>TS-388 2022-12-20</t>
  </si>
  <si>
    <t>GAMYBINĖS PASKIRTIES PASTATAI, STATINIAI: KONTEINERINĖS KATILINĖS, SIURBLINĖS</t>
  </si>
  <si>
    <t>Konteinerinė katilinė Vilkijos mstl.</t>
  </si>
  <si>
    <t>Vilkijos rezervinė konteinerinė katilinė</t>
  </si>
  <si>
    <t>GAMYBINĖS PASKIRTIES PASTATAI, STATINIAI: KITI TECHNOLOGINĖS PASKIRTIES</t>
  </si>
  <si>
    <t>KITOS PASKIRTIES PASTATAI, STATINIAI: KURO (MAZUTO) REZERVUARAI</t>
  </si>
  <si>
    <t>Dyzelinio kuro rezervuaras Babtų katilinėje</t>
  </si>
  <si>
    <t>Pastatas, Mazutinė 1, Babtų mstl.</t>
  </si>
  <si>
    <t>Pastatas, Mazuto siurblinė Babtų mstl.</t>
  </si>
  <si>
    <t>Pastatas, Mazuto siurblinė pl.6,9 m2</t>
  </si>
  <si>
    <t>KITOS PASKIRTIES PASTATAI, STATINIAI: DŪMTRAUKIAI MŪRINIAI, GELŽBETONINIAI</t>
  </si>
  <si>
    <t>KITOS PASKIRTIES PASTATAI, STATINIAI: DŪMTRAUKIAI METALINIAI</t>
  </si>
  <si>
    <t>KITOS PASKIRTIES PASTATAI, STATINIAI: VAMZDYNAI</t>
  </si>
  <si>
    <t>Inžineriniai šilumos tinklai Tulpių g. Vilkijos m.</t>
  </si>
  <si>
    <t>Inžineriniai tinklai-šilumos tinklai Babtai</t>
  </si>
  <si>
    <t>Inžineriniai tinklai-šilumos tinklai Karmėlavos</t>
  </si>
  <si>
    <t>Inžineriniai tinklai-šilumos tinklai Vandžiogalos mstl.</t>
  </si>
  <si>
    <t>Įvaža į Vandžiogalos katilinę</t>
  </si>
  <si>
    <t>Karmėlavos šiluminė trąsa 12 m. Vilniaus g. 3</t>
  </si>
  <si>
    <t>TS-247 2020-06-25</t>
  </si>
  <si>
    <t>ADMINISTRACINĖS PASKIRTIES PASTATAI, STATINIAI</t>
  </si>
  <si>
    <t>Pastatas- Administracinis Babtų mstl.</t>
  </si>
  <si>
    <t>Administracinio pastato elektros įvadas</t>
  </si>
  <si>
    <t>Kiemo statiniai (cisterna)</t>
  </si>
  <si>
    <t>047</t>
  </si>
  <si>
    <t>Lentinis pastatas Jonučių katilinės</t>
  </si>
  <si>
    <t>017</t>
  </si>
  <si>
    <t xml:space="preserve">Mechaninės dirbtuvės </t>
  </si>
  <si>
    <t>013</t>
  </si>
  <si>
    <t>Administracinis pastatas</t>
  </si>
  <si>
    <t>015</t>
  </si>
  <si>
    <t>Skydinė Jonučių katilinėje</t>
  </si>
  <si>
    <t>012</t>
  </si>
  <si>
    <t>Elektrinė dalis Kampiškių vandenvietėje</t>
  </si>
  <si>
    <t>057</t>
  </si>
  <si>
    <t>Siurblinės virš keturių gręžinių Kampiškių vandenvietėje</t>
  </si>
  <si>
    <t>005</t>
  </si>
  <si>
    <t>KITOS PASKIRTIES PASTATAI, STATINIAI: GYVENAMIEJI, POILSIO</t>
  </si>
  <si>
    <t>KITOS PASKIRTIES PASTATAI, STATINIAI: KELIAI, ŠALIGATVIAI, AIKŠTELĖS, TVOROS</t>
  </si>
  <si>
    <t>Babtų katilinės aikštelė</t>
  </si>
  <si>
    <t>Kiti statiniai-Kiemo statiniai (tvora)</t>
  </si>
  <si>
    <t>Kiti statiniai-šuliniai 15 vnt.</t>
  </si>
  <si>
    <t>Pamatai, aikštelė, riebalų gaudyklė</t>
  </si>
  <si>
    <t>Kelio įrengimas į Vilkijos katilinę</t>
  </si>
  <si>
    <t>Kolumbariumas 24 vietų</t>
  </si>
  <si>
    <t>Jonučių kolumbariumo gerbūvis</t>
  </si>
  <si>
    <t>Jonučių kapinių 24 vietų kolumbariumas</t>
  </si>
  <si>
    <t xml:space="preserve">Jonučių kapinių 24 vietų kolumbariumas </t>
  </si>
  <si>
    <t>KITI  PASTATAI, STATINIAI: NURODYTI</t>
  </si>
  <si>
    <t>Stoginė, Babtų kat. 24,65</t>
  </si>
  <si>
    <t>Vandžiogalos kuro sandėlis</t>
  </si>
  <si>
    <t>795</t>
  </si>
  <si>
    <t>Kolumbariumas trijų aukštų</t>
  </si>
  <si>
    <t>Vandens 2 pakėlomo siurblinė</t>
  </si>
  <si>
    <t>007</t>
  </si>
  <si>
    <t>Keliai, aikštelės, gerbūvis Kampiškių vandenvietėje</t>
  </si>
  <si>
    <t>020</t>
  </si>
  <si>
    <t>Operatorinė Kampiškių vandenvietėje</t>
  </si>
  <si>
    <t>0002</t>
  </si>
  <si>
    <t>Žemos įtampos tinklai</t>
  </si>
  <si>
    <t>157</t>
  </si>
  <si>
    <t>II.3.</t>
  </si>
  <si>
    <t>MAŠINOS IR ĮRENGIMAI</t>
  </si>
  <si>
    <t>MAŠINOS IR ĮRENGIMAI: KATILINIŲ ĮRENGIMAI, STACIONARIEJI GARO KATILAI</t>
  </si>
  <si>
    <t>MAŠINOS IR ĮRENGIMAI: VANDENS ŠILDYMO KATILAI</t>
  </si>
  <si>
    <t xml:space="preserve">600 KW galios automatizuotas vandens šildymo katilas Karmėlavos katilinëje                          </t>
  </si>
  <si>
    <t>Biokuro katilo 1.7 MW galios degiklis Babtuose</t>
  </si>
  <si>
    <t>Kieto kuro granulinis katila RED EKO 300kW su priklausiniais rezervinė Vilkijos katilinė (pat.teis.)</t>
  </si>
  <si>
    <t>Vandens šildymo katilas SCA 2000kw galingumo</t>
  </si>
  <si>
    <t>Vandžiogalos katilinės katilas su priklausiniais</t>
  </si>
  <si>
    <t xml:space="preserve">Kieto kuro katilas KSVM  Vilkijos katilinė </t>
  </si>
  <si>
    <t>O3E-1825 2025-12-15</t>
  </si>
  <si>
    <t>NAUJAI</t>
  </si>
  <si>
    <t xml:space="preserve">Babtų katilinės kieto kuro katilas KALVIS-950M-2   </t>
  </si>
  <si>
    <t>O3E-1841 2025-12-15</t>
  </si>
  <si>
    <t>MAŠINOS IR ĮRENGIMAI: SIURBLIAI, KITI SIURBLINĖS ĮRENGIMAI</t>
  </si>
  <si>
    <t>Spiralė su sujungimo mova (Babtų pelenų šnekas)</t>
  </si>
  <si>
    <t>TS-236  2021-05-27</t>
  </si>
  <si>
    <t>Spiralė su sujungimo mova (Karmėlava)</t>
  </si>
  <si>
    <t>Kuro siurblys Suntec TA4C Babtų katilinėje</t>
  </si>
  <si>
    <t>Siurblys cirkuliac. Yonos MAXO 50/0,5-16 PN6/10 Babtų katilinėje</t>
  </si>
  <si>
    <t>Babtų katilinės automatika</t>
  </si>
  <si>
    <t>Babtų katilinės cirkuliacinis siurblys IR65-160A-G-HP20 380/660 IE3</t>
  </si>
  <si>
    <t>Durpių paėmimo transporteris</t>
  </si>
  <si>
    <t>nurašytas</t>
  </si>
  <si>
    <t>Hidraulinis cilindras Babtai</t>
  </si>
  <si>
    <t>Hidraulinis cilindras Babtų katilinė KTR1</t>
  </si>
  <si>
    <t>TS-247  2020-06-25</t>
  </si>
  <si>
    <t>Hidraulinis cilindras Babtų katilinėje</t>
  </si>
  <si>
    <t>Šnekas Babtų katilinėje (beašė spiralė su sujungimo mova)</t>
  </si>
  <si>
    <t>Yonos MAXO 65/0,5-12 PN6/10 siurblys Vilkijos katilinėje</t>
  </si>
  <si>
    <t>Sraigtas (spiralė su sujungimo mova)</t>
  </si>
  <si>
    <t>MAŠINOS IR ĮRENGIMAI: ŠILUMOS PUNKTAI, MAZGAI, MODULIAI</t>
  </si>
  <si>
    <t>Punktas Neveronių k.</t>
  </si>
  <si>
    <t>Punktas Babtų vartotojų 27 vnt</t>
  </si>
  <si>
    <t>Punktas Parko 9</t>
  </si>
  <si>
    <t>Punktas Parko 10</t>
  </si>
  <si>
    <t>Punktas Parko 11</t>
  </si>
  <si>
    <t>Punktas Parko 13</t>
  </si>
  <si>
    <t>Punktas Parko 15</t>
  </si>
  <si>
    <t>Punktas Parko 17</t>
  </si>
  <si>
    <t>Punktas Parko 3</t>
  </si>
  <si>
    <t>Punktas Parko 5</t>
  </si>
  <si>
    <t>Punktas Parko 7</t>
  </si>
  <si>
    <t>Punktas ambulatorija</t>
  </si>
  <si>
    <t>Punktas kultūros namai</t>
  </si>
  <si>
    <t>Punktas seniūnija</t>
  </si>
  <si>
    <t>Punktas darželis</t>
  </si>
  <si>
    <t>Šilumos punktas S.Lozoraičio g. 8A</t>
  </si>
  <si>
    <t>KITI MAŠINOS IR ĮRENGIMAI: NURODYTI</t>
  </si>
  <si>
    <t xml:space="preserve">Pelenų šalinimo sraigtinis transporteris                                                            </t>
  </si>
  <si>
    <t>Telemetrinė sistema katilinėje Kertupio 2</t>
  </si>
  <si>
    <t>Telemetrinė sistema katilinėje Kertupio g. 1</t>
  </si>
  <si>
    <t>Telemetrinė sistema katilinėje Rdistų g. 3</t>
  </si>
  <si>
    <t>Telemetrinė sistema Karmėlavos katilinės</t>
  </si>
  <si>
    <t>Telemetrinė sistema katilinėje Sausio 13</t>
  </si>
  <si>
    <t>Vakuuminis siurblys VacPro 16 Wieland</t>
  </si>
  <si>
    <t>Dyzelinis elektros generatorius HS 9000-3E su el. starteriu Karmėlava II, Tako g. 16</t>
  </si>
  <si>
    <t>Dyzelinis elektros generatorius HS 9000-3E su el. starteriu Vandžiogala, Parko g. 5A</t>
  </si>
  <si>
    <t>Dyzelinis elektros generatorius HS 9000-3E su el. starteriu Vilkija, Tulpių g. 12A</t>
  </si>
  <si>
    <t>Dujų testo analizatorius</t>
  </si>
  <si>
    <t>Filtras minkštinimo (Babtų katilinės vandens minkštinimo stotelė)</t>
  </si>
  <si>
    <t>Uždaras konteineris</t>
  </si>
  <si>
    <t>TS-388 2022-12-21</t>
  </si>
  <si>
    <t>Talpykla granulėms Vilkijos katilinėje</t>
  </si>
  <si>
    <t xml:space="preserve">Vilkijos rezervinės katilinės dūmtraukis </t>
  </si>
  <si>
    <t>Uždaras pelenų konteineris 7 m3</t>
  </si>
  <si>
    <t>Uždaras pelenų konteineris 7 m4</t>
  </si>
  <si>
    <t>Skirstykla transformatorinė</t>
  </si>
  <si>
    <t>Krumpliaratinis motoreduktorius Karmėlava</t>
  </si>
  <si>
    <t>TS-331 2016-10-27</t>
  </si>
  <si>
    <t>Katilo kupolas Babtų katilinėje</t>
  </si>
  <si>
    <t>Oro kompresorius GIS GS35/270/600/CAR/T Karmėlavos katilinė</t>
  </si>
  <si>
    <t xml:space="preserve">Siurblys IR50-2000SC-G-HP15 V400/690/50 Karmėlavos katilinė      </t>
  </si>
  <si>
    <t xml:space="preserve">Siurblys IR50-2000SC-G-HP15 V400/690/50 Karmėlavos katilinė           </t>
  </si>
  <si>
    <t>Transporteris Vilkijos daugiabučių katilinėje</t>
  </si>
  <si>
    <t>12m3 granulių bunkeris su konusine dalimi ir transporteiu Babtų katilinė</t>
  </si>
  <si>
    <t>Karmėlavos katilinės durys</t>
  </si>
  <si>
    <t>Vilkijos daugiabučių katilinės kaminas</t>
  </si>
  <si>
    <t xml:space="preserve">Kuro svėrimo svarstyklės  </t>
  </si>
  <si>
    <t>Vamzdžių šaldymo įrenginys</t>
  </si>
  <si>
    <t>Suvirinimo invent. Technica 150spec. Reikm. INV-MMA</t>
  </si>
  <si>
    <t>Šlifavimo staklės</t>
  </si>
  <si>
    <t>Gręžimo staklės</t>
  </si>
  <si>
    <t>Kempas</t>
  </si>
  <si>
    <t>R600 Vamzdžių valymo įrenginys</t>
  </si>
  <si>
    <t>Spaustuvas</t>
  </si>
  <si>
    <t>Valymo juosta</t>
  </si>
  <si>
    <t>Medienos smulkintuvas</t>
  </si>
  <si>
    <t>Plaktukinė žoliapjovė</t>
  </si>
  <si>
    <t>Ratinis traktoriusBelarus</t>
  </si>
  <si>
    <t>Šienapjovė</t>
  </si>
  <si>
    <t>Šlaitinė žoliapjovė</t>
  </si>
  <si>
    <t>Šlaitinė žoliapjovė ORSI Agile</t>
  </si>
  <si>
    <t>Šlaitinė žoliapjovės aušintuvas</t>
  </si>
  <si>
    <t>Šlavimo automobilis JOHNSTON SWEEPERS</t>
  </si>
  <si>
    <t>Šlaitinė žoliapjovė Zonon TMO 1700</t>
  </si>
  <si>
    <t>Šlavimo įrenginys BRODD TWIST</t>
  </si>
  <si>
    <t>Traktorius Kubota</t>
  </si>
  <si>
    <t>Traktorius KIoTI RX 7330</t>
  </si>
  <si>
    <t>Užvedėjas</t>
  </si>
  <si>
    <t>Šlavimo mašina PG-25BH</t>
  </si>
  <si>
    <t>Valytuvas sniego</t>
  </si>
  <si>
    <t>Vandens sistema prie šluotos</t>
  </si>
  <si>
    <t>Šoninė šluota PG-25BH</t>
  </si>
  <si>
    <t>Vėjapjovė STIHL RM655</t>
  </si>
  <si>
    <t>Vėjapjovė-traktorius STIHL RT 6127.0ZL</t>
  </si>
  <si>
    <t>Vejos pjovimo traktorius Hustler Deselz</t>
  </si>
  <si>
    <t>Instaliacijos matuoklis</t>
  </si>
  <si>
    <t>Termovizorius</t>
  </si>
  <si>
    <t>ŠS</t>
  </si>
  <si>
    <t>Gree Lomo Nordic 24 šilumos siurblys su montavimu Žalioji g. 31 Garliava</t>
  </si>
  <si>
    <t>Plaktukinis smulkintuvas Trilat TL35-200Alpego</t>
  </si>
  <si>
    <t>Oro kompresorius su benzininiu varikliu HONDA GX200</t>
  </si>
  <si>
    <t>Šilumokaičių plovimo aparatas Romantic 20 15 ltr.</t>
  </si>
  <si>
    <t>Degazavimo stotelė T60+P</t>
  </si>
  <si>
    <t>Elektrinis sriegtuvas REMS Amigo 2</t>
  </si>
  <si>
    <t>II.4.</t>
  </si>
  <si>
    <t>KITA ĮRANGA, PRIETAISAI, ĮRANKIAI, ĮRENGINIAI</t>
  </si>
  <si>
    <t>KITA ĮRANGA, PRIETAISAI, ĮRANKIAI, ĮRENGINIAI: VALDYMO, DUOMENŲ PERDAVIMO, KONTROLĖS SISTEMOS</t>
  </si>
  <si>
    <t>KITA ĮRANGA, PRIETAISAI, ĮRANKIAI, ĮRENGINIAI: ŠILUMOS KIEKIO APSKAITOS PRIETAISAI</t>
  </si>
  <si>
    <t>Atsiskaitomasis šilumos skaitiklis Vandžiogalos Katilinėje</t>
  </si>
  <si>
    <t>Atsiskaitomasis apskaitos prietaisas seniūnijoje</t>
  </si>
  <si>
    <t>Atsiskaitomasis apskaitos prietaisas vaikų darželyje</t>
  </si>
  <si>
    <t>Atsiskaitomasis apskaitos prietaisas 10vnt</t>
  </si>
  <si>
    <t>Atsiskaitomasis apskaitos prietaisas 5vnt</t>
  </si>
  <si>
    <t>Atsiskaitomasis apskaitos prietaisas SKU-3u2-2V Babtai 5 vnt</t>
  </si>
  <si>
    <t>Šilumos apskaitos prietaisas Vandžiogalos katilinėje</t>
  </si>
  <si>
    <t>SH2-U2-L360 skaitiklis Karmėlavos katilinėje</t>
  </si>
  <si>
    <t>KITA ĮRANGA, PRIETAISAI, ĮRANKIAI, ĮRENGINIAI: KITI ŠILUMOS MATAVIMO IR REGULIAVIMO PRIETAISAI</t>
  </si>
  <si>
    <t>KITA ĮRANGA, PRIETAISAI, ĮRANKIAI, ĮRENGINIAI: NURODYTI</t>
  </si>
  <si>
    <t xml:space="preserve">Signalizacija Babtų katilinëje </t>
  </si>
  <si>
    <t>Monitorius MAG Tecgnology LP91LC Karmėlavos katilinėje</t>
  </si>
  <si>
    <t>Signalizacija Karmėlavos katilinėje</t>
  </si>
  <si>
    <t>Signalizacija Vandžiogalos katilinėje</t>
  </si>
  <si>
    <t>Suvirinimo generatorius VH220/7.5H</t>
  </si>
  <si>
    <t>Vartai TLP-3</t>
  </si>
  <si>
    <t>Babtų katilinės durys</t>
  </si>
  <si>
    <t>Dažnio keitiklis Vandžiogalos katilinėje</t>
  </si>
  <si>
    <t>Reduktorius su el.varikliu Karmėlavos katilinėje</t>
  </si>
  <si>
    <t>Apsauginė signalizacijaVytauto 71</t>
  </si>
  <si>
    <t>Apsauginė signalizacija Gedimino 19</t>
  </si>
  <si>
    <t>Apsauginė signalizacijos sistema Liepų g. 34</t>
  </si>
  <si>
    <t>Elektros įvadas II pakėlime</t>
  </si>
  <si>
    <t>Mechaninių dirbtuvių Gelžbetoninė tvora</t>
  </si>
  <si>
    <t>Kopijavimo aparatas Canon</t>
  </si>
  <si>
    <t>Elektros įvadas į Garliavos nugeležinimo stotį</t>
  </si>
  <si>
    <t>Elektros įvadas į Kampiškių vandenvietę</t>
  </si>
  <si>
    <t>Apsauginė signalizacija</t>
  </si>
  <si>
    <t>Dujų balionas</t>
  </si>
  <si>
    <t>Kopėčios universalios</t>
  </si>
  <si>
    <t>Metalinė tvora</t>
  </si>
  <si>
    <t>Kompiuteris PC DEEL Optil su monitoriumi AOC E2360</t>
  </si>
  <si>
    <t>2019-01-01</t>
  </si>
  <si>
    <t>Kompiuteris PC DEEL Optil su monitoriumi AOC E2361</t>
  </si>
  <si>
    <t>2022-03-14</t>
  </si>
  <si>
    <t>Stacionarus kompiuteris Intel i7-1170/8GB/SSD257</t>
  </si>
  <si>
    <t>Spausdintuvas Canon i-SENSYS MF 5980DW</t>
  </si>
  <si>
    <t>Daugiafunkcis spausdintuvas Canon iR ADV 525i</t>
  </si>
  <si>
    <t>Stacionarus kompiuteris DELL Optiplex 3070 su Monitoriumi LCD LG 34WK650-W</t>
  </si>
  <si>
    <t>Stacionarus kompiuteris Intel i7-1270/8GB su monitoriumi LG34WP65</t>
  </si>
  <si>
    <t>Stacionarus kompiuteris Intel i7-1270/8GB su monitoriumi LG34WP66</t>
  </si>
  <si>
    <t>Kompiuteris  su ekranu DELL VOSTRO</t>
  </si>
  <si>
    <t>II.5.</t>
  </si>
  <si>
    <t>TRANSPORTO PRIEMONĖS</t>
  </si>
  <si>
    <t>TRANSPORTO PRIEMONĖS: TRAKTORIAI, EKSKAVATORIAI, PAN.MECHANIZMAI</t>
  </si>
  <si>
    <t>TRANSPORTO PRIEMONĖS: LENGVIEJI AUTOMOBILIAI</t>
  </si>
  <si>
    <t>Automašina FORD Connect ETT</t>
  </si>
  <si>
    <t>CITROEN BERLINGO LPT442</t>
  </si>
  <si>
    <t>CITROEN BERLINGO LPT446</t>
  </si>
  <si>
    <t>Škoda ROOMSTER Active 1,6 TDI CR/66kw</t>
  </si>
  <si>
    <t>Škoda Rapid Specedback</t>
  </si>
  <si>
    <t>TRANSPORTO PRIEMONĖS: NURODYTI</t>
  </si>
  <si>
    <t>Automobilis VW transporter</t>
  </si>
  <si>
    <t>Sunkvežimis RENAULT MIDLUM 2000 m.</t>
  </si>
  <si>
    <t>Smėlio barstytuvas</t>
  </si>
  <si>
    <t>Sniego verstuvas</t>
  </si>
  <si>
    <t>KIA CEED</t>
  </si>
  <si>
    <t>Autobokštelis iki 3,5t</t>
  </si>
  <si>
    <t>Automobilis VW CADDY KCM676</t>
  </si>
  <si>
    <t>Savivartis DAF LF 55.220</t>
  </si>
  <si>
    <t>VOLKSWAGEN CADDY</t>
  </si>
  <si>
    <t>Priekaba TAURAS B 707SP</t>
  </si>
  <si>
    <t xml:space="preserve">Automobilis SEAT IBIZA </t>
  </si>
  <si>
    <t>FORD TRANSIT FE-515-EY</t>
  </si>
  <si>
    <t xml:space="preserve">Automobilis Citroen Jumby   </t>
  </si>
  <si>
    <t>Automobilis KIA SPORTAGE ED4710</t>
  </si>
  <si>
    <t>Automobilis KIA SPORTAGE ED4712</t>
  </si>
  <si>
    <t>II. 6.</t>
  </si>
  <si>
    <t>KITAS MATERIALUSIS TURTAS: BALDAI, SPEC. DRABUŽIAI, KILIMAI, UŽUOLAIDOS IR PAN. TURTAS</t>
  </si>
  <si>
    <t>Baldai</t>
  </si>
  <si>
    <t>Įvairūs baldai Babtų katilinėje</t>
  </si>
  <si>
    <t>Reklaminis pilonas 12 vietų</t>
  </si>
  <si>
    <t>Reklaminis pilonas</t>
  </si>
  <si>
    <t>Reklaminis pilonas K.Dulksnio g. Garliava</t>
  </si>
  <si>
    <t>II.7.</t>
  </si>
  <si>
    <t>NEBAIGTA STATYBA</t>
  </si>
  <si>
    <t>III.</t>
  </si>
  <si>
    <t>INVESTICINIS TURTAS</t>
  </si>
  <si>
    <t>IV.</t>
  </si>
  <si>
    <t>KITAS ILGALAIKIS TURTAS</t>
  </si>
  <si>
    <t>IŠ VISO:</t>
  </si>
  <si>
    <t>BENDROSIOS</t>
  </si>
  <si>
    <t>ŠILUMOS</t>
  </si>
  <si>
    <t>1. Šioje ataskaitoje nurodomas ir koncesijos, šilumos ūkio turto nuomos būdu valdomas turtas.</t>
  </si>
  <si>
    <t xml:space="preserve">2. Nurodoma turto vertė pagal Šilumos sektoriaus įmonių apskaitos atskyrimo ir sąnaudų paskirstymo reikalavimų aprašo 24.4.1-24.4.8, 24.4.10-24.4.11, 24.4.14-24.4.15 papunkčius. </t>
  </si>
  <si>
    <t>3. Nesuderinto ar nenaudojamo turto vertės sumažėjimas per ataskaitinį laikotarpį rodomas su (-) ženklu.</t>
  </si>
  <si>
    <t>4. Ilgalaikio turto vertės dalis sumažejusi dėl iglalaikio turto perkainojimo rodoma su (-) ženklu.</t>
  </si>
  <si>
    <t>5. Bendrosios veiklos turtas turi būti žymimas raide (B).</t>
  </si>
  <si>
    <t xml:space="preserve">6. Pagal koncesijos/nuomos sutartį valdomas turtas turi būti žymimas raide (K).
</t>
  </si>
  <si>
    <t>7. Papildomai nurodoma tiek centralizuoto šilumos tiekimo (CŠT) sistemų, pagal kiek ūkio subjektas vykdo reguliavimo apskaitos atskyrimą ir sąnaudų paskirstymą.</t>
  </si>
  <si>
    <t>8. Jei ūkio subjektas per ataskaitinį laikotarpį suderino ilgalakio turto vieneto vertę ar dalį vertės, tačiau tokį ilgalaikį turtą buvo pradėjęs eksploatuoti ankstesniais ataskaitiniais laikotarpiais, minėto ilgalaikio turto sukauptos nusidėvėjimo sąnaudos patirtos ankstesniais laikotarpiais nuo suderintos vertės dalies (įsigijimo savikainos dalies iš ūkio subjekto lėšų) parodomos šiame stulpelyje (t. y. padidina sukauptą nusidėvėjimą). Taip pat šiame stulpelyje parodoma einamųjų metų nusidėvėjimo dalis ir ilgalaikio turto sukaupto nusidėvėjimo eliminavimas nurašant ilgalaikį turtą.</t>
  </si>
  <si>
    <t>9. Šiame stulpelyje nurodoma per einamuosius metus įsigyto ilgalaikio turto vertė ir ilgalaikio turto vertės padidėjimas dėl rekonstravimo arba kapitalinio remonto. Su (-) ženku nurodoma per einamuosius metus parduoto ar kitaip perleisto ilgalaikio turto įsigijimo vertė.</t>
  </si>
  <si>
    <t>10. Šiame stulpelyje pažymimi turto vienetai (žymima raidėmis KK), kuriems pagal Tarybos patvirtintuose Šilumos tiekėjų, nepriklausomų šilumos gamintojų, geriamojo vandens tiekėjų ir nuotekų tvarkytojų investicijų vertinimo ir derinimo tvarkos apraše nustatytus kriterijus ir tvarką skiriamas papildomas  1 proc. investicijų grąžos priedas. Investicijų grąžos 1 proc. priedas skiriamas įgyvendinant LR klimato kaitos mažinimo, šiltnamio efektą sukeliančių dujų mažinimo, aplinkos apsaugos tikslus, nustatytus atskiriems reguliuojamiems sektoriams Nacionalinėje energetinės nepriklausomybės strategijoje, Lietuvos Respublikos Nacionaliniame energetikos ir klimato kaitos srities veiksmų plane 2021–2030 m. ir Nacionalinėje aplinkos apsaugos strategijoje ir prisidedantiems prie teigiamo poveikio šiuose strateginiuose dokumentuose nustatytiems rodikliams.</t>
  </si>
  <si>
    <t xml:space="preserve">11. Šiame stulpelyje pažymimi turto vienetai (žymima raidėmis GREEN), kuriems turėtų būti taikoma Europos valstybių žaliosios ir atsinaujinančios energijos (angl. Green and renewable energy) veiklos finansinio sverto neturinčios beta (βU) bei kuriems skiriama papildoma 1 proc. investicijų grąža. Šį stulpelį pildo nepriklausomi šilumos gamintojai ir šilumos tiekėjai tose centralizuoto šilumos tiekimo sistemose, kuriose veikia nepriklausomi šilumos gamintojai. </t>
  </si>
  <si>
    <t>12. Šiame stulpelyje pažymimi turto vienetai (žymima raidėmis INO), kurie sukurti/įsigyti iš įmonės nuosavų ir (ar) skolintų lėšų  įgyvendinant investicijas bandomojoje energetikos inovacijų aplinkoje ir yra pasiteisinusios. Pasiteisinusių inovacijų sąlygos nurodytos Asmenų prašymų leisti veikti bandomojoje energetikos inovacijų aplinkoje pateikimo ir nagrinėjimo bei veiklos bandomojoje energetikos inovacijų aplinkoje vykdymo tvarkos aprašo, patvirtinto Tarybos 2020 m. rugpjūčio 7 d. nutarimu Nr. O3E-699 „Dėl Asmenų  prašymų leisti veikti bandomojoje energetikos inovacijų aplinkoje pateikimo ir nagrinėjimo bei veiklos bandomojoje energetikos inovacijų aplinkoje vykdymo tvarkos aprašo patvirtinimo“, 26 punkte.</t>
  </si>
  <si>
    <t>13. Šiame stulpelyje taip pat nurodoma diegiamos energetikos inovacijos (bandomojoje ir ne bandomojoje aplinkoje) turto, finansuoto Ūkio subjekto nuosavomis ir (ar) skolintomis lėšomis arba dalyvavusio nepasiteisinusioje bandomojoje energetikos inovacijų aplinkoje (Lietuvos Respublikos Energetikos įstatymo 19 str. 3¹), vertė. Toks turtas  (in) stulpelyje nepažymimas. Pasiteisinusių inovacijų sąlygos nurodytos Asmenų prašymų leisti veikti bandomojoje energetikos inovacijų aplinkoje pateikimo ir nagrinėjimo bei veiklos bandomojoje energetikos inovacijų aplinkoje vykdymo tvarkos aprašo, patvirtinto Tarybos 2020 m. rugpjūčio 7 d. nutarimu Nr. O3E-699 „Dėl Asmenų  prašymų leisti veikti bandomojoje energetikos inovacijų aplinkoje pateikimo ir nagrinėjimo bei veiklos bandomojoje energetikos inovacijų aplinkoje vykdymo tvarkos aprašo patvirtinimo“, 26 punkte.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</si>
</sst>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sz val="10"/>
      <name val="Times New Roman"/>
      <family val="1"/>
      <charset val="186"/>
    </font>
    <font>
      <u/>
      <sz val="11"/>
      <color theme="10"/>
      <name val="Calibri"/>
      <family val="2"/>
      <charset val="186"/>
    </font>
    <font>
      <u/>
      <sz val="10"/>
      <name val="Times New Roman"/>
      <family val="1"/>
      <charset val="186"/>
    </font>
    <font>
      <b/>
      <sz val="12"/>
      <name val="Times New Roman"/>
      <family val="1"/>
      <charset val="186"/>
    </font>
    <font>
      <b/>
      <sz val="10"/>
      <name val="Times New Roman"/>
      <family val="1"/>
      <charset val="186"/>
    </font>
    <font>
      <vertAlign val="superscript"/>
      <sz val="10"/>
      <name val="Times New Roman"/>
      <family val="1"/>
      <charset val="186"/>
    </font>
    <font>
      <sz val="11"/>
      <name val="Times New Roman"/>
      <family val="1"/>
      <charset val="186"/>
    </font>
    <font>
      <sz val="8"/>
      <name val="Times New Roman"/>
      <family val="1"/>
      <charset val="186"/>
    </font>
    <font>
      <b/>
      <sz val="10"/>
      <name val="Calibri"/>
      <family val="2"/>
    </font>
    <font>
      <b/>
      <sz val="10"/>
      <name val="Times New Roman"/>
      <family val="1"/>
    </font>
    <font>
      <b/>
      <sz val="10"/>
      <name val="Calibri"/>
      <family val="2"/>
      <charset val="186"/>
    </font>
    <font>
      <sz val="10"/>
      <name val="Arial"/>
      <family val="2"/>
      <charset val="186"/>
    </font>
    <font>
      <sz val="10"/>
      <name val="Times New Roman Baltic"/>
      <charset val="186"/>
    </font>
    <font>
      <i/>
      <sz val="10"/>
      <name val="Times New Roman"/>
      <family val="1"/>
      <charset val="186"/>
    </font>
    <font>
      <i/>
      <sz val="10"/>
      <name val="Times New Roman Baltic"/>
      <charset val="186"/>
    </font>
    <font>
      <b/>
      <sz val="10"/>
      <name val="Times New Roman Baltic"/>
      <charset val="186"/>
    </font>
    <font>
      <b/>
      <sz val="8"/>
      <color indexed="8"/>
      <name val="Arial"/>
      <family val="2"/>
      <charset val="186"/>
    </font>
    <font>
      <sz val="10"/>
      <name val="Calibri"/>
      <family val="2"/>
      <charset val="186"/>
    </font>
    <font>
      <sz val="11"/>
      <name val="Calibri"/>
      <family val="2"/>
      <charset val="186"/>
      <scheme val="minor"/>
    </font>
    <font>
      <sz val="11"/>
      <name val="Calibri"/>
      <family val="2"/>
      <charset val="186"/>
    </font>
  </fonts>
  <fills count="3">
    <fill>
      <patternFill patternType="none"/>
    </fill>
    <fill>
      <patternFill patternType="gray125"/>
    </fill>
    <fill>
      <patternFill patternType="solid">
        <fgColor theme="0"/>
        <bgColor indexed="64"/>
      </patternFill>
    </fill>
  </fills>
  <borders count="53">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s>
  <cellStyleXfs count="4">
    <xf numFmtId="0" fontId="0" fillId="0" borderId="0"/>
    <xf numFmtId="0" fontId="2" fillId="0" borderId="0" applyNumberFormat="0" applyFill="0" applyBorder="0" applyAlignment="0" applyProtection="0">
      <alignment vertical="top"/>
      <protection locked="0"/>
    </xf>
    <xf numFmtId="0" fontId="7" fillId="0" borderId="0"/>
    <xf numFmtId="0" fontId="12" fillId="0" borderId="0"/>
  </cellStyleXfs>
  <cellXfs count="278">
    <xf numFmtId="0" fontId="0" fillId="0" borderId="0" xfId="0"/>
    <xf numFmtId="0" fontId="1" fillId="2" borderId="0" xfId="0" applyFont="1" applyFill="1"/>
    <xf numFmtId="0" fontId="3" fillId="2" borderId="0" xfId="1" applyFont="1" applyFill="1" applyAlignment="1" applyProtection="1"/>
    <xf numFmtId="0" fontId="4" fillId="2" borderId="0" xfId="0" applyFont="1" applyFill="1" applyAlignment="1">
      <alignment horizontal="center" vertical="center" wrapText="1"/>
    </xf>
    <xf numFmtId="0" fontId="1" fillId="2" borderId="0" xfId="0" applyFont="1" applyFill="1" applyAlignment="1">
      <alignment vertical="center" wrapText="1"/>
    </xf>
    <xf numFmtId="0" fontId="1" fillId="2" borderId="0" xfId="0" applyFont="1" applyFill="1" applyAlignment="1">
      <alignment horizontal="center" vertical="center" wrapText="1"/>
    </xf>
    <xf numFmtId="0" fontId="1" fillId="2" borderId="0" xfId="0" applyFont="1" applyFill="1" applyAlignment="1">
      <alignment horizontal="left" vertical="center"/>
    </xf>
    <xf numFmtId="0" fontId="5" fillId="2" borderId="0" xfId="0" applyFont="1" applyFill="1" applyAlignment="1">
      <alignment vertical="center"/>
    </xf>
    <xf numFmtId="0" fontId="1" fillId="2" borderId="0" xfId="0" applyFont="1" applyFill="1" applyAlignment="1">
      <alignment vertical="center"/>
    </xf>
    <xf numFmtId="0" fontId="1" fillId="2" borderId="2"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8" fillId="2" borderId="17"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2" borderId="20" xfId="2" applyFont="1" applyFill="1" applyBorder="1" applyAlignment="1">
      <alignment horizontal="center" vertical="center" wrapText="1"/>
    </xf>
    <xf numFmtId="0" fontId="1" fillId="2" borderId="25"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8" fillId="2" borderId="25" xfId="0" applyFont="1" applyFill="1" applyBorder="1" applyAlignment="1">
      <alignment horizontal="center" vertical="center" wrapText="1"/>
    </xf>
    <xf numFmtId="0" fontId="8" fillId="2" borderId="28" xfId="0" applyFont="1" applyFill="1" applyBorder="1" applyAlignment="1">
      <alignment horizontal="center" vertical="center" wrapText="1"/>
    </xf>
    <xf numFmtId="0" fontId="8" fillId="2" borderId="29" xfId="0" applyFont="1" applyFill="1" applyBorder="1" applyAlignment="1">
      <alignment horizontal="center" vertical="center" wrapText="1"/>
    </xf>
    <xf numFmtId="0" fontId="8" fillId="2" borderId="30" xfId="0" applyFont="1" applyFill="1" applyBorder="1" applyAlignment="1">
      <alignment horizontal="center" vertical="center" wrapText="1"/>
    </xf>
    <xf numFmtId="0" fontId="8" fillId="2" borderId="31" xfId="0" applyFont="1" applyFill="1" applyBorder="1" applyAlignment="1">
      <alignment horizontal="center" vertical="center" wrapText="1"/>
    </xf>
    <xf numFmtId="0" fontId="8" fillId="2" borderId="32" xfId="0" applyFont="1" applyFill="1" applyBorder="1" applyAlignment="1">
      <alignment horizontal="center" vertical="center" wrapText="1"/>
    </xf>
    <xf numFmtId="0" fontId="8" fillId="2" borderId="33" xfId="0" applyFont="1" applyFill="1" applyBorder="1" applyAlignment="1">
      <alignment horizontal="center" vertical="center" wrapText="1"/>
    </xf>
    <xf numFmtId="0" fontId="1" fillId="2" borderId="17" xfId="2" applyFont="1" applyFill="1" applyBorder="1" applyAlignment="1">
      <alignment vertical="center" wrapText="1"/>
    </xf>
    <xf numFmtId="0" fontId="8" fillId="2" borderId="0" xfId="0" applyFont="1" applyFill="1" applyAlignment="1">
      <alignment vertical="center"/>
    </xf>
    <xf numFmtId="0" fontId="8" fillId="2" borderId="24" xfId="0" applyFont="1" applyFill="1" applyBorder="1" applyAlignment="1">
      <alignment horizontal="right" vertical="center"/>
    </xf>
    <xf numFmtId="0" fontId="8" fillId="2" borderId="26" xfId="0" applyFont="1" applyFill="1" applyBorder="1" applyAlignment="1">
      <alignment horizontal="center" vertical="center" wrapText="1"/>
    </xf>
    <xf numFmtId="0" fontId="8" fillId="2" borderId="27" xfId="0" applyFont="1" applyFill="1" applyBorder="1" applyAlignment="1">
      <alignment horizontal="center" vertical="center" wrapText="1"/>
    </xf>
    <xf numFmtId="0" fontId="8" fillId="2" borderId="34" xfId="0" applyFont="1" applyFill="1" applyBorder="1" applyAlignment="1">
      <alignment horizontal="center" vertical="center" wrapText="1"/>
    </xf>
    <xf numFmtId="0" fontId="8" fillId="2" borderId="34" xfId="2" applyFont="1" applyFill="1" applyBorder="1" applyAlignment="1">
      <alignment horizontal="center" vertical="center" wrapText="1"/>
    </xf>
    <xf numFmtId="0" fontId="8" fillId="2" borderId="24" xfId="0" applyFont="1" applyFill="1" applyBorder="1" applyAlignment="1">
      <alignment horizontal="center" vertical="center" wrapText="1"/>
    </xf>
    <xf numFmtId="0" fontId="8" fillId="2" borderId="35" xfId="0" applyFont="1" applyFill="1" applyBorder="1" applyAlignment="1">
      <alignment horizontal="center" vertical="center" wrapText="1"/>
    </xf>
    <xf numFmtId="0" fontId="8" fillId="2" borderId="17" xfId="2" applyFont="1" applyFill="1" applyBorder="1" applyAlignment="1">
      <alignment horizontal="center" vertical="center" wrapText="1"/>
    </xf>
    <xf numFmtId="0" fontId="5" fillId="2" borderId="24" xfId="0" applyFont="1" applyFill="1" applyBorder="1" applyAlignment="1">
      <alignment horizontal="center" vertical="center"/>
    </xf>
    <xf numFmtId="0" fontId="1" fillId="2" borderId="34"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1" fillId="2" borderId="28" xfId="2" applyFont="1" applyFill="1" applyBorder="1" applyAlignment="1">
      <alignment vertical="center" wrapText="1"/>
    </xf>
    <xf numFmtId="0" fontId="5" fillId="2" borderId="37" xfId="2" applyFont="1" applyFill="1" applyBorder="1" applyAlignment="1">
      <alignment vertical="center" wrapText="1"/>
    </xf>
    <xf numFmtId="0" fontId="1" fillId="2" borderId="38" xfId="0" applyFont="1" applyFill="1" applyBorder="1" applyAlignment="1">
      <alignment horizontal="center" vertical="center" wrapText="1"/>
    </xf>
    <xf numFmtId="0" fontId="1" fillId="2" borderId="39" xfId="0" applyFont="1" applyFill="1" applyBorder="1" applyAlignment="1">
      <alignment horizontal="center" vertical="center" wrapText="1"/>
    </xf>
    <xf numFmtId="0" fontId="8" fillId="2" borderId="28" xfId="0" applyFont="1" applyFill="1" applyBorder="1" applyAlignment="1">
      <alignment horizontal="right" vertical="center" wrapText="1"/>
    </xf>
    <xf numFmtId="3" fontId="1" fillId="2" borderId="0" xfId="0" applyNumberFormat="1" applyFont="1" applyFill="1" applyAlignment="1">
      <alignment vertical="center"/>
    </xf>
    <xf numFmtId="3" fontId="1" fillId="2" borderId="38" xfId="0" applyNumberFormat="1" applyFont="1" applyFill="1" applyBorder="1" applyAlignment="1">
      <alignment vertical="center"/>
    </xf>
    <xf numFmtId="3" fontId="1" fillId="2" borderId="34" xfId="0" applyNumberFormat="1" applyFont="1" applyFill="1" applyBorder="1" applyAlignment="1">
      <alignment vertical="center"/>
    </xf>
    <xf numFmtId="0" fontId="11" fillId="2" borderId="0" xfId="0" applyFont="1" applyFill="1"/>
    <xf numFmtId="0" fontId="13" fillId="2" borderId="40" xfId="3" applyFont="1" applyFill="1" applyBorder="1" applyAlignment="1" applyProtection="1">
      <alignment horizontal="center" vertical="center" wrapText="1"/>
      <protection locked="0"/>
    </xf>
    <xf numFmtId="0" fontId="11" fillId="2" borderId="23" xfId="0" applyFont="1" applyFill="1" applyBorder="1"/>
    <xf numFmtId="0" fontId="11" fillId="2" borderId="23" xfId="0" applyFont="1" applyFill="1" applyBorder="1" applyAlignment="1">
      <alignment horizontal="center"/>
    </xf>
    <xf numFmtId="0" fontId="11" fillId="2" borderId="42" xfId="0" applyFont="1" applyFill="1" applyBorder="1" applyAlignment="1">
      <alignment horizontal="center"/>
    </xf>
    <xf numFmtId="0" fontId="11" fillId="2" borderId="42" xfId="0" applyFont="1" applyFill="1" applyBorder="1"/>
    <xf numFmtId="0" fontId="5" fillId="2" borderId="13" xfId="2" applyFont="1" applyFill="1" applyBorder="1" applyAlignment="1">
      <alignment vertical="center" wrapText="1"/>
    </xf>
    <xf numFmtId="0" fontId="11" fillId="2" borderId="40" xfId="0" applyFont="1" applyFill="1" applyBorder="1"/>
    <xf numFmtId="0" fontId="11" fillId="2" borderId="21" xfId="0" applyFont="1" applyFill="1" applyBorder="1"/>
    <xf numFmtId="0" fontId="11" fillId="2" borderId="43" xfId="0" applyFont="1" applyFill="1" applyBorder="1"/>
    <xf numFmtId="3" fontId="11" fillId="2" borderId="0" xfId="0" applyNumberFormat="1" applyFont="1" applyFill="1"/>
    <xf numFmtId="3" fontId="11" fillId="2" borderId="40" xfId="0" applyNumberFormat="1" applyFont="1" applyFill="1" applyBorder="1"/>
    <xf numFmtId="3" fontId="11" fillId="2" borderId="23" xfId="0" applyNumberFormat="1" applyFont="1" applyFill="1" applyBorder="1"/>
    <xf numFmtId="3" fontId="1" fillId="2" borderId="23" xfId="0" applyNumberFormat="1" applyFont="1" applyFill="1" applyBorder="1" applyAlignment="1">
      <alignment vertical="center"/>
    </xf>
    <xf numFmtId="2" fontId="11" fillId="2" borderId="23" xfId="0" applyNumberFormat="1" applyFont="1" applyFill="1" applyBorder="1"/>
    <xf numFmtId="0" fontId="13" fillId="2" borderId="19" xfId="3" applyFont="1" applyFill="1" applyBorder="1" applyAlignment="1" applyProtection="1">
      <alignment horizontal="center" vertical="center" wrapText="1"/>
      <protection locked="0"/>
    </xf>
    <xf numFmtId="0" fontId="11" fillId="2" borderId="17" xfId="0" applyFont="1" applyFill="1" applyBorder="1"/>
    <xf numFmtId="0" fontId="11" fillId="2" borderId="17" xfId="0" applyFont="1" applyFill="1" applyBorder="1" applyAlignment="1">
      <alignment horizontal="center"/>
    </xf>
    <xf numFmtId="0" fontId="11" fillId="2" borderId="14" xfId="0" applyFont="1" applyFill="1" applyBorder="1" applyAlignment="1">
      <alignment horizontal="center"/>
    </xf>
    <xf numFmtId="0" fontId="11" fillId="2" borderId="14" xfId="0" applyFont="1" applyFill="1" applyBorder="1"/>
    <xf numFmtId="0" fontId="11" fillId="2" borderId="44" xfId="0" applyFont="1" applyFill="1" applyBorder="1"/>
    <xf numFmtId="0" fontId="11" fillId="2" borderId="19" xfId="0" applyFont="1" applyFill="1" applyBorder="1"/>
    <xf numFmtId="0" fontId="11" fillId="2" borderId="15" xfId="0" applyFont="1" applyFill="1" applyBorder="1"/>
    <xf numFmtId="3" fontId="11" fillId="2" borderId="19" xfId="0" applyNumberFormat="1" applyFont="1" applyFill="1" applyBorder="1" applyAlignment="1">
      <alignment horizontal="center"/>
    </xf>
    <xf numFmtId="3" fontId="11" fillId="2" borderId="17" xfId="0" applyNumberFormat="1" applyFont="1" applyFill="1" applyBorder="1" applyAlignment="1">
      <alignment horizontal="center"/>
    </xf>
    <xf numFmtId="3" fontId="1" fillId="2" borderId="17" xfId="0" applyNumberFormat="1" applyFont="1" applyFill="1" applyBorder="1" applyAlignment="1">
      <alignment vertical="center"/>
    </xf>
    <xf numFmtId="3" fontId="11" fillId="2" borderId="17" xfId="0" applyNumberFormat="1" applyFont="1" applyFill="1" applyBorder="1"/>
    <xf numFmtId="2" fontId="11" fillId="2" borderId="17" xfId="0" applyNumberFormat="1" applyFont="1" applyFill="1" applyBorder="1"/>
    <xf numFmtId="3" fontId="11" fillId="2" borderId="19" xfId="0" applyNumberFormat="1" applyFont="1" applyFill="1" applyBorder="1"/>
    <xf numFmtId="0" fontId="16" fillId="2" borderId="24" xfId="3" applyFont="1" applyFill="1" applyBorder="1" applyAlignment="1" applyProtection="1">
      <alignment horizontal="center" vertical="center" wrapText="1"/>
      <protection locked="0"/>
    </xf>
    <xf numFmtId="0" fontId="11" fillId="2" borderId="28" xfId="0" applyFont="1" applyFill="1" applyBorder="1"/>
    <xf numFmtId="0" fontId="11" fillId="2" borderId="28" xfId="0" applyFont="1" applyFill="1" applyBorder="1" applyAlignment="1">
      <alignment horizontal="center"/>
    </xf>
    <xf numFmtId="0" fontId="11" fillId="2" borderId="27" xfId="0" applyFont="1" applyFill="1" applyBorder="1" applyAlignment="1">
      <alignment horizontal="center"/>
    </xf>
    <xf numFmtId="0" fontId="11" fillId="2" borderId="27" xfId="0" applyFont="1" applyFill="1" applyBorder="1"/>
    <xf numFmtId="0" fontId="11" fillId="2" borderId="24" xfId="0" applyFont="1" applyFill="1" applyBorder="1"/>
    <xf numFmtId="0" fontId="11" fillId="2" borderId="25" xfId="0" applyFont="1" applyFill="1" applyBorder="1"/>
    <xf numFmtId="0" fontId="11" fillId="2" borderId="35" xfId="0" applyFont="1" applyFill="1" applyBorder="1"/>
    <xf numFmtId="3" fontId="11" fillId="2" borderId="1" xfId="0" applyNumberFormat="1" applyFont="1" applyFill="1" applyBorder="1"/>
    <xf numFmtId="3" fontId="11" fillId="2" borderId="5" xfId="0" applyNumberFormat="1" applyFont="1" applyFill="1" applyBorder="1"/>
    <xf numFmtId="3" fontId="1" fillId="2" borderId="5" xfId="0" applyNumberFormat="1" applyFont="1" applyFill="1" applyBorder="1" applyAlignment="1">
      <alignment vertical="center"/>
    </xf>
    <xf numFmtId="3" fontId="11" fillId="2" borderId="9" xfId="0" applyNumberFormat="1" applyFont="1" applyFill="1" applyBorder="1"/>
    <xf numFmtId="3" fontId="11" fillId="2" borderId="7" xfId="0" applyNumberFormat="1" applyFont="1" applyFill="1" applyBorder="1"/>
    <xf numFmtId="3" fontId="1" fillId="2" borderId="7" xfId="0" applyNumberFormat="1" applyFont="1" applyFill="1" applyBorder="1" applyAlignment="1">
      <alignment vertical="center"/>
    </xf>
    <xf numFmtId="4" fontId="11" fillId="2" borderId="19" xfId="0" applyNumberFormat="1" applyFont="1" applyFill="1" applyBorder="1"/>
    <xf numFmtId="4" fontId="11" fillId="2" borderId="17" xfId="0" applyNumberFormat="1" applyFont="1" applyFill="1" applyBorder="1"/>
    <xf numFmtId="14" fontId="11" fillId="2" borderId="17" xfId="0" applyNumberFormat="1" applyFont="1" applyFill="1" applyBorder="1"/>
    <xf numFmtId="0" fontId="13" fillId="2" borderId="38" xfId="3" applyFont="1" applyFill="1" applyBorder="1" applyAlignment="1" applyProtection="1">
      <alignment horizontal="center" vertical="center" wrapText="1"/>
      <protection locked="0"/>
    </xf>
    <xf numFmtId="0" fontId="11" fillId="2" borderId="34" xfId="0" applyFont="1" applyFill="1" applyBorder="1"/>
    <xf numFmtId="0" fontId="11" fillId="2" borderId="39" xfId="0" applyFont="1" applyFill="1" applyBorder="1"/>
    <xf numFmtId="0" fontId="11" fillId="2" borderId="38" xfId="0" applyFont="1" applyFill="1" applyBorder="1"/>
    <xf numFmtId="0" fontId="11" fillId="2" borderId="49" xfId="0" applyFont="1" applyFill="1" applyBorder="1"/>
    <xf numFmtId="0" fontId="11" fillId="2" borderId="51" xfId="0" applyFont="1" applyFill="1" applyBorder="1"/>
    <xf numFmtId="4" fontId="11" fillId="2" borderId="38" xfId="0" applyNumberFormat="1" applyFont="1" applyFill="1" applyBorder="1" applyAlignment="1">
      <alignment horizontal="center"/>
    </xf>
    <xf numFmtId="4" fontId="11" fillId="2" borderId="34" xfId="0" applyNumberFormat="1" applyFont="1" applyFill="1" applyBorder="1" applyAlignment="1">
      <alignment horizontal="center"/>
    </xf>
    <xf numFmtId="3" fontId="11" fillId="2" borderId="34" xfId="0" applyNumberFormat="1" applyFont="1" applyFill="1" applyBorder="1" applyAlignment="1">
      <alignment horizontal="center"/>
    </xf>
    <xf numFmtId="3" fontId="11" fillId="2" borderId="34" xfId="0" applyNumberFormat="1" applyFont="1" applyFill="1" applyBorder="1"/>
    <xf numFmtId="2" fontId="11" fillId="2" borderId="34" xfId="0" applyNumberFormat="1" applyFont="1" applyFill="1" applyBorder="1"/>
    <xf numFmtId="4" fontId="11" fillId="2" borderId="10" xfId="0" applyNumberFormat="1" applyFont="1" applyFill="1" applyBorder="1"/>
    <xf numFmtId="4" fontId="11" fillId="2" borderId="13" xfId="0" applyNumberFormat="1" applyFont="1" applyFill="1" applyBorder="1"/>
    <xf numFmtId="3" fontId="11" fillId="2" borderId="13" xfId="0" applyNumberFormat="1" applyFont="1" applyFill="1" applyBorder="1"/>
    <xf numFmtId="3" fontId="11" fillId="2" borderId="11" xfId="0" applyNumberFormat="1" applyFont="1" applyFill="1" applyBorder="1"/>
    <xf numFmtId="3" fontId="1" fillId="2" borderId="52" xfId="0" applyNumberFormat="1" applyFont="1" applyFill="1" applyBorder="1" applyAlignment="1">
      <alignment vertical="center"/>
    </xf>
    <xf numFmtId="3" fontId="11" fillId="2" borderId="12" xfId="0" applyNumberFormat="1" applyFont="1" applyFill="1" applyBorder="1"/>
    <xf numFmtId="2" fontId="11" fillId="2" borderId="13" xfId="0" applyNumberFormat="1" applyFont="1" applyFill="1" applyBorder="1"/>
    <xf numFmtId="0" fontId="18" fillId="2" borderId="0" xfId="0" applyFont="1" applyFill="1"/>
    <xf numFmtId="0" fontId="18" fillId="2" borderId="34" xfId="0" applyFont="1" applyFill="1" applyBorder="1"/>
    <xf numFmtId="0" fontId="18" fillId="2" borderId="39" xfId="0" applyFont="1" applyFill="1" applyBorder="1"/>
    <xf numFmtId="0" fontId="18" fillId="2" borderId="38" xfId="0" applyFont="1" applyFill="1" applyBorder="1"/>
    <xf numFmtId="2" fontId="18" fillId="2" borderId="38" xfId="0" applyNumberFormat="1" applyFont="1" applyFill="1" applyBorder="1"/>
    <xf numFmtId="3" fontId="18" fillId="2" borderId="0" xfId="0" applyNumberFormat="1" applyFont="1" applyFill="1"/>
    <xf numFmtId="4" fontId="18" fillId="2" borderId="38" xfId="0" applyNumberFormat="1" applyFont="1" applyFill="1" applyBorder="1"/>
    <xf numFmtId="0" fontId="13" fillId="2" borderId="0" xfId="3" applyFont="1" applyFill="1" applyAlignment="1" applyProtection="1">
      <alignment horizontal="center" vertical="center" wrapText="1"/>
      <protection locked="0"/>
    </xf>
    <xf numFmtId="0" fontId="16" fillId="2" borderId="0" xfId="3" applyFont="1" applyFill="1" applyAlignment="1" applyProtection="1">
      <alignment horizontal="right" vertical="center" wrapText="1"/>
      <protection locked="0"/>
    </xf>
    <xf numFmtId="2" fontId="18" fillId="2" borderId="0" xfId="0" applyNumberFormat="1" applyFont="1" applyFill="1"/>
    <xf numFmtId="4" fontId="18" fillId="2" borderId="0" xfId="0" applyNumberFormat="1" applyFont="1" applyFill="1"/>
    <xf numFmtId="0" fontId="19" fillId="2" borderId="0" xfId="0" applyFont="1" applyFill="1"/>
    <xf numFmtId="0" fontId="20" fillId="2" borderId="0" xfId="0" applyFont="1" applyFill="1"/>
    <xf numFmtId="2" fontId="19" fillId="2" borderId="0" xfId="0" applyNumberFormat="1" applyFont="1" applyFill="1"/>
    <xf numFmtId="0" fontId="1" fillId="2" borderId="0" xfId="2" applyFont="1" applyFill="1"/>
    <xf numFmtId="2" fontId="1" fillId="2" borderId="0" xfId="2" applyNumberFormat="1" applyFont="1" applyFill="1"/>
    <xf numFmtId="0" fontId="19" fillId="2" borderId="0" xfId="2" applyFont="1" applyFill="1"/>
    <xf numFmtId="4" fontId="19" fillId="2" borderId="0" xfId="0" applyNumberFormat="1" applyFont="1" applyFill="1"/>
    <xf numFmtId="3" fontId="19" fillId="2" borderId="0" xfId="0" applyNumberFormat="1" applyFont="1" applyFill="1"/>
    <xf numFmtId="0" fontId="7" fillId="2" borderId="0" xfId="0" applyFont="1" applyFill="1"/>
    <xf numFmtId="0" fontId="14" fillId="2" borderId="15" xfId="0" applyFont="1" applyFill="1" applyBorder="1" applyAlignment="1">
      <alignment horizontal="left" vertical="center" wrapText="1"/>
    </xf>
    <xf numFmtId="0" fontId="14" fillId="2" borderId="16" xfId="0" applyFont="1" applyFill="1" applyBorder="1" applyAlignment="1">
      <alignment horizontal="left" vertical="center" wrapText="1"/>
    </xf>
    <xf numFmtId="0" fontId="14" fillId="2" borderId="14" xfId="0" applyFont="1" applyFill="1" applyBorder="1" applyAlignment="1">
      <alignment horizontal="left" vertical="center" wrapText="1"/>
    </xf>
    <xf numFmtId="0" fontId="11" fillId="2" borderId="17" xfId="0" applyFont="1" applyFill="1" applyBorder="1" applyAlignment="1">
      <alignment vertical="center"/>
    </xf>
    <xf numFmtId="14" fontId="11" fillId="2" borderId="17" xfId="0" applyNumberFormat="1" applyFont="1" applyFill="1" applyBorder="1" applyAlignment="1">
      <alignment vertical="center"/>
    </xf>
    <xf numFmtId="0" fontId="11" fillId="2" borderId="19" xfId="0" applyFont="1" applyFill="1" applyBorder="1" applyAlignment="1">
      <alignment vertical="center"/>
    </xf>
    <xf numFmtId="0" fontId="11" fillId="2" borderId="14" xfId="0" applyFont="1" applyFill="1" applyBorder="1" applyAlignment="1">
      <alignment vertical="center"/>
    </xf>
    <xf numFmtId="0" fontId="11" fillId="2" borderId="44" xfId="0" applyFont="1" applyFill="1" applyBorder="1" applyAlignment="1">
      <alignment vertical="center"/>
    </xf>
    <xf numFmtId="0" fontId="11" fillId="2" borderId="15" xfId="0" applyFont="1" applyFill="1" applyBorder="1" applyAlignment="1">
      <alignment vertical="center"/>
    </xf>
    <xf numFmtId="2" fontId="11" fillId="2" borderId="19" xfId="0" applyNumberFormat="1" applyFont="1" applyFill="1" applyBorder="1"/>
    <xf numFmtId="2" fontId="1" fillId="2" borderId="17" xfId="0" applyNumberFormat="1" applyFont="1" applyFill="1" applyBorder="1" applyAlignment="1">
      <alignment vertical="center"/>
    </xf>
    <xf numFmtId="4" fontId="1" fillId="2" borderId="17" xfId="0" applyNumberFormat="1" applyFont="1" applyFill="1" applyBorder="1" applyAlignment="1">
      <alignment vertical="center"/>
    </xf>
    <xf numFmtId="2" fontId="11" fillId="2" borderId="15" xfId="0" applyNumberFormat="1" applyFont="1" applyFill="1" applyBorder="1"/>
    <xf numFmtId="2" fontId="11" fillId="2" borderId="14" xfId="0" applyNumberFormat="1" applyFont="1" applyFill="1" applyBorder="1"/>
    <xf numFmtId="2" fontId="11" fillId="2" borderId="44" xfId="0" applyNumberFormat="1" applyFont="1" applyFill="1" applyBorder="1"/>
    <xf numFmtId="0" fontId="13" fillId="2" borderId="36" xfId="3" applyFont="1" applyFill="1" applyBorder="1" applyAlignment="1" applyProtection="1">
      <alignment horizontal="center" vertical="center" wrapText="1"/>
      <protection locked="0"/>
    </xf>
    <xf numFmtId="0" fontId="11" fillId="2" borderId="20" xfId="0" applyFont="1" applyFill="1" applyBorder="1"/>
    <xf numFmtId="14" fontId="11" fillId="2" borderId="20" xfId="0" applyNumberFormat="1" applyFont="1" applyFill="1" applyBorder="1"/>
    <xf numFmtId="0" fontId="11" fillId="2" borderId="45" xfId="0" applyFont="1" applyFill="1" applyBorder="1"/>
    <xf numFmtId="0" fontId="11" fillId="2" borderId="36" xfId="0" applyFont="1" applyFill="1" applyBorder="1"/>
    <xf numFmtId="0" fontId="11" fillId="2" borderId="46" xfId="0" applyFont="1" applyFill="1" applyBorder="1"/>
    <xf numFmtId="0" fontId="11" fillId="2" borderId="22" xfId="0" applyFont="1" applyFill="1" applyBorder="1"/>
    <xf numFmtId="2" fontId="11" fillId="2" borderId="20" xfId="0" applyNumberFormat="1" applyFont="1" applyFill="1" applyBorder="1"/>
    <xf numFmtId="0" fontId="11" fillId="2" borderId="20" xfId="0" applyFont="1" applyFill="1" applyBorder="1" applyAlignment="1">
      <alignment horizontal="center"/>
    </xf>
    <xf numFmtId="0" fontId="11" fillId="2" borderId="45" xfId="0" applyFont="1" applyFill="1" applyBorder="1" applyAlignment="1">
      <alignment horizontal="center"/>
    </xf>
    <xf numFmtId="0" fontId="11" fillId="2" borderId="20" xfId="0" applyFont="1" applyFill="1" applyBorder="1" applyAlignment="1">
      <alignment horizontal="right"/>
    </xf>
    <xf numFmtId="3" fontId="11" fillId="2" borderId="20" xfId="0" applyNumberFormat="1" applyFont="1" applyFill="1" applyBorder="1"/>
    <xf numFmtId="0" fontId="11" fillId="2" borderId="17" xfId="0" applyFont="1" applyFill="1" applyBorder="1" applyAlignment="1">
      <alignment horizontal="right"/>
    </xf>
    <xf numFmtId="3" fontId="11" fillId="2" borderId="30" xfId="0" applyNumberFormat="1" applyFont="1" applyFill="1" applyBorder="1"/>
    <xf numFmtId="3" fontId="11" fillId="2" borderId="10" xfId="0" applyNumberFormat="1" applyFont="1" applyFill="1" applyBorder="1"/>
    <xf numFmtId="3" fontId="1" fillId="2" borderId="13" xfId="0" applyNumberFormat="1" applyFont="1" applyFill="1" applyBorder="1" applyAlignment="1">
      <alignment vertical="center"/>
    </xf>
    <xf numFmtId="49" fontId="11" fillId="2" borderId="17" xfId="0" applyNumberFormat="1" applyFont="1" applyFill="1" applyBorder="1" applyAlignment="1">
      <alignment horizontal="right"/>
    </xf>
    <xf numFmtId="2" fontId="11" fillId="2" borderId="0" xfId="0" applyNumberFormat="1" applyFont="1" applyFill="1"/>
    <xf numFmtId="2" fontId="13" fillId="2" borderId="19" xfId="3" applyNumberFormat="1" applyFont="1" applyFill="1" applyBorder="1" applyAlignment="1" applyProtection="1">
      <alignment horizontal="center" vertical="center" wrapText="1"/>
      <protection locked="0"/>
    </xf>
    <xf numFmtId="1" fontId="11" fillId="2" borderId="17" xfId="0" applyNumberFormat="1" applyFont="1" applyFill="1" applyBorder="1"/>
    <xf numFmtId="1" fontId="11" fillId="2" borderId="17" xfId="0" applyNumberFormat="1" applyFont="1" applyFill="1" applyBorder="1" applyAlignment="1">
      <alignment horizontal="center"/>
    </xf>
    <xf numFmtId="2" fontId="11" fillId="2" borderId="17" xfId="0" applyNumberFormat="1" applyFont="1" applyFill="1" applyBorder="1" applyAlignment="1">
      <alignment horizontal="right"/>
    </xf>
    <xf numFmtId="3" fontId="17" fillId="2" borderId="17" xfId="0" applyNumberFormat="1" applyFont="1" applyFill="1" applyBorder="1"/>
    <xf numFmtId="3" fontId="17" fillId="2" borderId="23" xfId="0" applyNumberFormat="1" applyFont="1" applyFill="1" applyBorder="1"/>
    <xf numFmtId="164" fontId="11" fillId="2" borderId="14" xfId="0" applyNumberFormat="1" applyFont="1" applyFill="1" applyBorder="1"/>
    <xf numFmtId="1" fontId="11" fillId="2" borderId="14" xfId="0" applyNumberFormat="1" applyFont="1" applyFill="1" applyBorder="1"/>
    <xf numFmtId="4" fontId="11" fillId="2" borderId="15" xfId="0" applyNumberFormat="1" applyFont="1" applyFill="1" applyBorder="1"/>
    <xf numFmtId="3" fontId="17" fillId="2" borderId="48" xfId="0" applyNumberFormat="1" applyFont="1" applyFill="1" applyBorder="1"/>
    <xf numFmtId="3" fontId="17" fillId="2" borderId="14" xfId="0" applyNumberFormat="1" applyFont="1" applyFill="1" applyBorder="1"/>
    <xf numFmtId="2" fontId="11" fillId="2" borderId="14" xfId="0" applyNumberFormat="1" applyFont="1" applyFill="1" applyBorder="1" applyAlignment="1">
      <alignment horizontal="center"/>
    </xf>
    <xf numFmtId="0" fontId="1" fillId="2" borderId="0" xfId="2" applyFont="1" applyFill="1" applyAlignment="1">
      <alignment horizontal="left" vertical="top" wrapText="1"/>
    </xf>
    <xf numFmtId="0" fontId="0" fillId="2" borderId="0" xfId="0" applyFill="1" applyAlignment="1">
      <alignment horizontal="left" vertical="top" wrapText="1"/>
    </xf>
    <xf numFmtId="0" fontId="19" fillId="2" borderId="0" xfId="0" applyFont="1" applyFill="1" applyAlignment="1">
      <alignment horizontal="left" vertical="top" wrapText="1"/>
    </xf>
    <xf numFmtId="0" fontId="13" fillId="2" borderId="49" xfId="3" applyFont="1" applyFill="1" applyBorder="1" applyAlignment="1" applyProtection="1">
      <alignment horizontal="left" vertical="center" wrapText="1"/>
      <protection locked="0"/>
    </xf>
    <xf numFmtId="0" fontId="13" fillId="2" borderId="50" xfId="3" applyFont="1" applyFill="1" applyBorder="1" applyAlignment="1" applyProtection="1">
      <alignment horizontal="left" vertical="center" wrapText="1"/>
      <protection locked="0"/>
    </xf>
    <xf numFmtId="0" fontId="13" fillId="2" borderId="39" xfId="3" applyFont="1" applyFill="1" applyBorder="1" applyAlignment="1" applyProtection="1">
      <alignment horizontal="left" vertical="center" wrapText="1"/>
      <protection locked="0"/>
    </xf>
    <xf numFmtId="0" fontId="16" fillId="2" borderId="49" xfId="3" applyFont="1" applyFill="1" applyBorder="1" applyAlignment="1" applyProtection="1">
      <alignment horizontal="right" vertical="center" wrapText="1"/>
      <protection locked="0"/>
    </xf>
    <xf numFmtId="0" fontId="16" fillId="2" borderId="50" xfId="3" applyFont="1" applyFill="1" applyBorder="1" applyAlignment="1" applyProtection="1">
      <alignment horizontal="right" vertical="center" wrapText="1"/>
      <protection locked="0"/>
    </xf>
    <xf numFmtId="0" fontId="16" fillId="2" borderId="39" xfId="3" applyFont="1" applyFill="1" applyBorder="1" applyAlignment="1" applyProtection="1">
      <alignment horizontal="right" vertical="center" wrapText="1"/>
      <protection locked="0"/>
    </xf>
    <xf numFmtId="0" fontId="1" fillId="2" borderId="0" xfId="2" applyFont="1" applyFill="1" applyAlignment="1">
      <alignment wrapText="1"/>
    </xf>
    <xf numFmtId="0" fontId="0" fillId="2" borderId="0" xfId="0" applyFill="1" applyAlignment="1">
      <alignment wrapText="1"/>
    </xf>
    <xf numFmtId="0" fontId="14" fillId="2" borderId="15" xfId="0" applyFont="1" applyFill="1" applyBorder="1" applyAlignment="1">
      <alignment horizontal="left" vertical="center" wrapText="1"/>
    </xf>
    <xf numFmtId="0" fontId="14" fillId="2" borderId="16" xfId="0" applyFont="1" applyFill="1" applyBorder="1" applyAlignment="1">
      <alignment horizontal="left" vertical="center" wrapText="1"/>
    </xf>
    <xf numFmtId="0" fontId="14" fillId="2" borderId="14" xfId="0" applyFont="1" applyFill="1" applyBorder="1" applyAlignment="1">
      <alignment horizontal="left" vertical="center" wrapText="1"/>
    </xf>
    <xf numFmtId="0" fontId="1" fillId="2" borderId="21" xfId="0" applyFont="1" applyFill="1" applyBorder="1" applyAlignment="1">
      <alignment horizontal="left" vertical="center" wrapText="1"/>
    </xf>
    <xf numFmtId="0" fontId="1" fillId="2" borderId="41" xfId="0" applyFont="1" applyFill="1" applyBorder="1" applyAlignment="1">
      <alignment horizontal="left" vertical="center" wrapText="1"/>
    </xf>
    <xf numFmtId="0" fontId="1" fillId="2" borderId="42" xfId="0" applyFont="1" applyFill="1" applyBorder="1" applyAlignment="1">
      <alignment horizontal="left" vertical="center" wrapText="1"/>
    </xf>
    <xf numFmtId="2" fontId="14" fillId="2" borderId="15" xfId="0" applyNumberFormat="1" applyFont="1" applyFill="1" applyBorder="1" applyAlignment="1">
      <alignment horizontal="left" vertical="center" wrapText="1"/>
    </xf>
    <xf numFmtId="2" fontId="14" fillId="2" borderId="16" xfId="0" applyNumberFormat="1" applyFont="1" applyFill="1" applyBorder="1" applyAlignment="1">
      <alignment horizontal="left" vertical="center" wrapText="1"/>
    </xf>
    <xf numFmtId="2" fontId="14" fillId="2" borderId="14" xfId="0" applyNumberFormat="1" applyFont="1" applyFill="1" applyBorder="1" applyAlignment="1">
      <alignment horizontal="left" vertical="center" wrapText="1"/>
    </xf>
    <xf numFmtId="2" fontId="14" fillId="2" borderId="15" xfId="0" applyNumberFormat="1" applyFont="1" applyFill="1" applyBorder="1" applyAlignment="1">
      <alignment vertical="center" wrapText="1"/>
    </xf>
    <xf numFmtId="2" fontId="14" fillId="2" borderId="16" xfId="0" applyNumberFormat="1" applyFont="1" applyFill="1" applyBorder="1" applyAlignment="1">
      <alignment vertical="center" wrapText="1"/>
    </xf>
    <xf numFmtId="2" fontId="14" fillId="2" borderId="14" xfId="0" applyNumberFormat="1" applyFont="1" applyFill="1" applyBorder="1" applyAlignment="1">
      <alignment vertical="center" wrapText="1"/>
    </xf>
    <xf numFmtId="2" fontId="14" fillId="2" borderId="15" xfId="0" applyNumberFormat="1" applyFont="1" applyFill="1" applyBorder="1" applyAlignment="1">
      <alignment horizontal="left"/>
    </xf>
    <xf numFmtId="2" fontId="14" fillId="2" borderId="16" xfId="0" applyNumberFormat="1" applyFont="1" applyFill="1" applyBorder="1" applyAlignment="1">
      <alignment horizontal="left"/>
    </xf>
    <xf numFmtId="2" fontId="14" fillId="2" borderId="14" xfId="0" applyNumberFormat="1" applyFont="1" applyFill="1" applyBorder="1" applyAlignment="1">
      <alignment horizontal="left"/>
    </xf>
    <xf numFmtId="0" fontId="1" fillId="2" borderId="15" xfId="0" applyFont="1" applyFill="1" applyBorder="1" applyAlignment="1">
      <alignment horizontal="left" vertical="center" wrapText="1"/>
    </xf>
    <xf numFmtId="0" fontId="1" fillId="2" borderId="16" xfId="0" applyFont="1" applyFill="1" applyBorder="1" applyAlignment="1">
      <alignment horizontal="left" vertical="center" wrapText="1"/>
    </xf>
    <xf numFmtId="0" fontId="1" fillId="2" borderId="14" xfId="0" applyFont="1" applyFill="1" applyBorder="1" applyAlignment="1">
      <alignment horizontal="left" vertical="center" wrapText="1"/>
    </xf>
    <xf numFmtId="2" fontId="13" fillId="2" borderId="15" xfId="3" applyNumberFormat="1" applyFont="1" applyFill="1" applyBorder="1" applyAlignment="1" applyProtection="1">
      <alignment horizontal="left" vertical="center" wrapText="1"/>
      <protection locked="0"/>
    </xf>
    <xf numFmtId="2" fontId="13" fillId="2" borderId="16" xfId="3" applyNumberFormat="1" applyFont="1" applyFill="1" applyBorder="1" applyAlignment="1" applyProtection="1">
      <alignment horizontal="left" vertical="center" wrapText="1"/>
      <protection locked="0"/>
    </xf>
    <xf numFmtId="2" fontId="13" fillId="2" borderId="14" xfId="3" applyNumberFormat="1" applyFont="1" applyFill="1" applyBorder="1" applyAlignment="1" applyProtection="1">
      <alignment horizontal="left" vertical="center" wrapText="1"/>
      <protection locked="0"/>
    </xf>
    <xf numFmtId="0" fontId="13" fillId="2" borderId="15" xfId="3" applyFont="1" applyFill="1" applyBorder="1" applyAlignment="1" applyProtection="1">
      <alignment horizontal="left" vertical="center" wrapText="1"/>
      <protection locked="0"/>
    </xf>
    <xf numFmtId="0" fontId="13" fillId="2" borderId="16" xfId="3" applyFont="1" applyFill="1" applyBorder="1" applyAlignment="1" applyProtection="1">
      <alignment horizontal="left" vertical="center" wrapText="1"/>
      <protection locked="0"/>
    </xf>
    <xf numFmtId="0" fontId="13" fillId="2" borderId="14" xfId="3" applyFont="1" applyFill="1" applyBorder="1" applyAlignment="1" applyProtection="1">
      <alignment horizontal="left" vertical="center" wrapText="1"/>
      <protection locked="0"/>
    </xf>
    <xf numFmtId="0" fontId="15" fillId="2" borderId="15" xfId="3" applyFont="1" applyFill="1" applyBorder="1" applyAlignment="1" applyProtection="1">
      <alignment horizontal="left" vertical="center" wrapText="1"/>
      <protection locked="0"/>
    </xf>
    <xf numFmtId="0" fontId="15" fillId="2" borderId="16" xfId="3" applyFont="1" applyFill="1" applyBorder="1" applyAlignment="1" applyProtection="1">
      <alignment horizontal="left" vertical="center" wrapText="1"/>
      <protection locked="0"/>
    </xf>
    <xf numFmtId="0" fontId="15" fillId="2" borderId="14" xfId="3" applyFont="1" applyFill="1" applyBorder="1" applyAlignment="1" applyProtection="1">
      <alignment horizontal="left" vertical="center" wrapText="1"/>
      <protection locked="0"/>
    </xf>
    <xf numFmtId="0" fontId="15" fillId="2" borderId="17" xfId="3" applyFont="1" applyFill="1" applyBorder="1" applyAlignment="1" applyProtection="1">
      <alignment horizontal="left" vertical="center" wrapText="1"/>
      <protection locked="0"/>
    </xf>
    <xf numFmtId="0" fontId="5" fillId="2" borderId="25" xfId="0" applyFont="1" applyFill="1" applyBorder="1" applyAlignment="1">
      <alignment horizontal="left" vertical="center" wrapText="1"/>
    </xf>
    <xf numFmtId="0" fontId="5" fillId="2" borderId="26" xfId="0" applyFont="1" applyFill="1" applyBorder="1" applyAlignment="1">
      <alignment horizontal="left" vertical="center" wrapText="1"/>
    </xf>
    <xf numFmtId="0" fontId="5" fillId="2" borderId="27" xfId="0" applyFont="1" applyFill="1" applyBorder="1" applyAlignment="1">
      <alignment horizontal="left" vertical="center" wrapText="1"/>
    </xf>
    <xf numFmtId="0" fontId="15" fillId="2" borderId="46" xfId="3" applyFont="1" applyFill="1" applyBorder="1" applyAlignment="1" applyProtection="1">
      <alignment horizontal="left" vertical="center" wrapText="1"/>
      <protection locked="0"/>
    </xf>
    <xf numFmtId="0" fontId="15" fillId="2" borderId="47" xfId="3" applyFont="1" applyFill="1" applyBorder="1" applyAlignment="1" applyProtection="1">
      <alignment horizontal="left" vertical="center" wrapText="1"/>
      <protection locked="0"/>
    </xf>
    <xf numFmtId="0" fontId="15" fillId="2" borderId="45" xfId="3" applyFont="1" applyFill="1" applyBorder="1" applyAlignment="1" applyProtection="1">
      <alignment horizontal="left" vertical="center" wrapText="1"/>
      <protection locked="0"/>
    </xf>
    <xf numFmtId="0" fontId="13" fillId="2" borderId="21" xfId="3" applyFont="1" applyFill="1" applyBorder="1" applyAlignment="1" applyProtection="1">
      <alignment horizontal="left" vertical="center" wrapText="1"/>
      <protection locked="0"/>
    </xf>
    <xf numFmtId="0" fontId="13" fillId="2" borderId="41" xfId="3" applyFont="1" applyFill="1" applyBorder="1" applyAlignment="1" applyProtection="1">
      <alignment horizontal="left" vertical="center" wrapText="1"/>
      <protection locked="0"/>
    </xf>
    <xf numFmtId="0" fontId="13" fillId="2" borderId="42" xfId="3" applyFont="1" applyFill="1" applyBorder="1" applyAlignment="1" applyProtection="1">
      <alignment horizontal="left" vertical="center" wrapText="1"/>
      <protection locked="0"/>
    </xf>
    <xf numFmtId="0" fontId="8" fillId="2" borderId="17"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8" fillId="2" borderId="25" xfId="0" applyFont="1" applyFill="1" applyBorder="1" applyAlignment="1">
      <alignment horizontal="center" vertical="center" wrapText="1"/>
    </xf>
    <xf numFmtId="0" fontId="8" fillId="2" borderId="26" xfId="0" applyFont="1" applyFill="1" applyBorder="1" applyAlignment="1">
      <alignment horizontal="center" vertical="center" wrapText="1"/>
    </xf>
    <xf numFmtId="0" fontId="8" fillId="2" borderId="27"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36" xfId="0" applyFont="1" applyFill="1" applyBorder="1" applyAlignment="1">
      <alignment horizontal="center" vertical="center" wrapText="1"/>
    </xf>
    <xf numFmtId="0" fontId="1" fillId="2" borderId="15"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8" fillId="2" borderId="23" xfId="0" applyFont="1" applyFill="1" applyBorder="1" applyAlignment="1">
      <alignment horizontal="center" vertical="center" wrapText="1"/>
    </xf>
    <xf numFmtId="0" fontId="5" fillId="2" borderId="5" xfId="2" applyFont="1" applyFill="1" applyBorder="1" applyAlignment="1">
      <alignment horizontal="center" vertical="center" wrapText="1"/>
    </xf>
    <xf numFmtId="0" fontId="5" fillId="2" borderId="13" xfId="2" applyFont="1" applyFill="1" applyBorder="1" applyAlignment="1">
      <alignment horizontal="center" vertical="center" wrapText="1"/>
    </xf>
    <xf numFmtId="0" fontId="5" fillId="2" borderId="28" xfId="2"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9"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2" borderId="5" xfId="2" applyFont="1" applyFill="1" applyBorder="1" applyAlignment="1">
      <alignment horizontal="center" vertical="center" wrapText="1"/>
    </xf>
    <xf numFmtId="0" fontId="1" fillId="2" borderId="13" xfId="2"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28"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0" xfId="0" applyFont="1" applyFill="1" applyAlignment="1">
      <alignment horizontal="left" vertical="center" wrapText="1"/>
    </xf>
    <xf numFmtId="14" fontId="1" fillId="2" borderId="0" xfId="0" applyNumberFormat="1" applyFont="1" applyFill="1" applyAlignment="1">
      <alignment horizontal="center" vertical="center"/>
    </xf>
    <xf numFmtId="0" fontId="1" fillId="2" borderId="0" xfId="0" applyFont="1" applyFill="1" applyAlignment="1">
      <alignment horizontal="center" vertical="center"/>
    </xf>
    <xf numFmtId="0" fontId="1" fillId="2" borderId="1" xfId="0" applyFont="1" applyFill="1" applyBorder="1" applyAlignment="1">
      <alignment horizontal="left" vertical="center"/>
    </xf>
    <xf numFmtId="0" fontId="1" fillId="2" borderId="10" xfId="0" applyFont="1" applyFill="1" applyBorder="1" applyAlignment="1">
      <alignment horizontal="left" vertical="center"/>
    </xf>
    <xf numFmtId="0" fontId="1" fillId="2" borderId="24" xfId="0" applyFont="1" applyFill="1" applyBorder="1" applyAlignment="1">
      <alignment horizontal="left" vertical="center"/>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12"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2" borderId="0" xfId="0" applyFont="1" applyFill="1" applyAlignment="1">
      <alignment horizontal="center"/>
    </xf>
  </cellXfs>
  <cellStyles count="4">
    <cellStyle name="Hipersaitas" xfId="1" builtinId="8"/>
    <cellStyle name="Įprastas" xfId="0" builtinId="0"/>
    <cellStyle name="Normal 2" xfId="2" xr:uid="{AEA0F755-88C0-4123-A530-6C3FC0FD1E9A}"/>
    <cellStyle name="Paprastas 2" xfId="3" xr:uid="{0022FF2F-F894-4F65-9057-0D28DCBE6FA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S336"/>
  <sheetViews>
    <sheetView tabSelected="1" workbookViewId="0">
      <selection activeCell="G8" sqref="G8"/>
    </sheetView>
  </sheetViews>
  <sheetFormatPr defaultRowHeight="15" x14ac:dyDescent="0.25"/>
  <cols>
    <col min="1" max="1" width="2" style="122" customWidth="1"/>
    <col min="2" max="5" width="9.140625" style="122"/>
    <col min="6" max="6" width="14.85546875" style="122" customWidth="1"/>
    <col min="7" max="7" width="21.28515625" style="122" customWidth="1"/>
    <col min="8" max="8" width="9.140625" style="122"/>
    <col min="9" max="10" width="11.28515625" style="122" customWidth="1"/>
    <col min="11" max="11" width="9" style="122" customWidth="1"/>
    <col min="12" max="12" width="10.7109375" style="122" customWidth="1"/>
    <col min="13" max="13" width="8.28515625" style="122" customWidth="1"/>
    <col min="14" max="14" width="10.7109375" style="122" customWidth="1"/>
    <col min="15" max="15" width="16.7109375" style="122" customWidth="1"/>
    <col min="16" max="16" width="11.85546875" style="122" customWidth="1"/>
    <col min="17" max="17" width="13.42578125" style="122" customWidth="1"/>
    <col min="18" max="18" width="10.7109375" style="122" customWidth="1"/>
    <col min="19" max="19" width="11.28515625" style="122" customWidth="1"/>
    <col min="20" max="20" width="13.28515625" style="122" customWidth="1"/>
    <col min="21" max="25" width="10.5703125" style="122" customWidth="1"/>
    <col min="26" max="26" width="12.42578125" style="122" customWidth="1"/>
    <col min="27" max="37" width="10.5703125" style="122" customWidth="1"/>
    <col min="38" max="38" width="12.42578125" style="122" customWidth="1"/>
    <col min="39" max="39" width="11.28515625" style="122" customWidth="1"/>
    <col min="40" max="40" width="10.5703125" style="122" customWidth="1"/>
    <col min="41" max="41" width="9.140625" style="122"/>
    <col min="42" max="51" width="10.5703125" style="122" customWidth="1"/>
    <col min="52" max="52" width="15.42578125" style="122" customWidth="1"/>
    <col min="53" max="54" width="10.5703125" style="122" customWidth="1"/>
    <col min="55" max="55" width="12.42578125" style="122" customWidth="1"/>
    <col min="56" max="56" width="10.5703125" style="122" customWidth="1"/>
    <col min="57" max="57" width="15.85546875" style="122" customWidth="1"/>
    <col min="58" max="58" width="1.140625" style="122" customWidth="1"/>
    <col min="59" max="59" width="13.28515625" style="122" customWidth="1"/>
    <col min="60" max="70" width="10.42578125" style="122" customWidth="1"/>
    <col min="71" max="71" width="16.5703125" style="122" customWidth="1"/>
    <col min="72" max="256" width="9.140625" style="122"/>
    <col min="257" max="257" width="2" style="122" customWidth="1"/>
    <col min="258" max="261" width="9.140625" style="122"/>
    <col min="262" max="262" width="14.85546875" style="122" customWidth="1"/>
    <col min="263" max="263" width="21.28515625" style="122" customWidth="1"/>
    <col min="264" max="264" width="9.140625" style="122"/>
    <col min="265" max="266" width="11.28515625" style="122" customWidth="1"/>
    <col min="267" max="267" width="9" style="122" customWidth="1"/>
    <col min="268" max="268" width="10.7109375" style="122" customWidth="1"/>
    <col min="269" max="269" width="8.28515625" style="122" customWidth="1"/>
    <col min="270" max="270" width="10.7109375" style="122" customWidth="1"/>
    <col min="271" max="271" width="16.7109375" style="122" customWidth="1"/>
    <col min="272" max="272" width="11.85546875" style="122" customWidth="1"/>
    <col min="273" max="273" width="13.42578125" style="122" customWidth="1"/>
    <col min="274" max="274" width="10.7109375" style="122" customWidth="1"/>
    <col min="275" max="275" width="11.28515625" style="122" customWidth="1"/>
    <col min="276" max="276" width="13.28515625" style="122" customWidth="1"/>
    <col min="277" max="281" width="10.5703125" style="122" customWidth="1"/>
    <col min="282" max="282" width="12.42578125" style="122" customWidth="1"/>
    <col min="283" max="293" width="10.5703125" style="122" customWidth="1"/>
    <col min="294" max="294" width="12.42578125" style="122" customWidth="1"/>
    <col min="295" max="295" width="11.28515625" style="122" customWidth="1"/>
    <col min="296" max="296" width="10.5703125" style="122" customWidth="1"/>
    <col min="297" max="297" width="9.140625" style="122"/>
    <col min="298" max="307" width="10.5703125" style="122" customWidth="1"/>
    <col min="308" max="308" width="15.42578125" style="122" customWidth="1"/>
    <col min="309" max="310" width="10.5703125" style="122" customWidth="1"/>
    <col min="311" max="311" width="12.42578125" style="122" customWidth="1"/>
    <col min="312" max="312" width="10.5703125" style="122" customWidth="1"/>
    <col min="313" max="313" width="15.85546875" style="122" customWidth="1"/>
    <col min="314" max="314" width="1.140625" style="122" customWidth="1"/>
    <col min="315" max="315" width="13.28515625" style="122" customWidth="1"/>
    <col min="316" max="326" width="10.42578125" style="122" customWidth="1"/>
    <col min="327" max="327" width="16.5703125" style="122" customWidth="1"/>
    <col min="328" max="512" width="9.140625" style="122"/>
    <col min="513" max="513" width="2" style="122" customWidth="1"/>
    <col min="514" max="517" width="9.140625" style="122"/>
    <col min="518" max="518" width="14.85546875" style="122" customWidth="1"/>
    <col min="519" max="519" width="21.28515625" style="122" customWidth="1"/>
    <col min="520" max="520" width="9.140625" style="122"/>
    <col min="521" max="522" width="11.28515625" style="122" customWidth="1"/>
    <col min="523" max="523" width="9" style="122" customWidth="1"/>
    <col min="524" max="524" width="10.7109375" style="122" customWidth="1"/>
    <col min="525" max="525" width="8.28515625" style="122" customWidth="1"/>
    <col min="526" max="526" width="10.7109375" style="122" customWidth="1"/>
    <col min="527" max="527" width="16.7109375" style="122" customWidth="1"/>
    <col min="528" max="528" width="11.85546875" style="122" customWidth="1"/>
    <col min="529" max="529" width="13.42578125" style="122" customWidth="1"/>
    <col min="530" max="530" width="10.7109375" style="122" customWidth="1"/>
    <col min="531" max="531" width="11.28515625" style="122" customWidth="1"/>
    <col min="532" max="532" width="13.28515625" style="122" customWidth="1"/>
    <col min="533" max="537" width="10.5703125" style="122" customWidth="1"/>
    <col min="538" max="538" width="12.42578125" style="122" customWidth="1"/>
    <col min="539" max="549" width="10.5703125" style="122" customWidth="1"/>
    <col min="550" max="550" width="12.42578125" style="122" customWidth="1"/>
    <col min="551" max="551" width="11.28515625" style="122" customWidth="1"/>
    <col min="552" max="552" width="10.5703125" style="122" customWidth="1"/>
    <col min="553" max="553" width="9.140625" style="122"/>
    <col min="554" max="563" width="10.5703125" style="122" customWidth="1"/>
    <col min="564" max="564" width="15.42578125" style="122" customWidth="1"/>
    <col min="565" max="566" width="10.5703125" style="122" customWidth="1"/>
    <col min="567" max="567" width="12.42578125" style="122" customWidth="1"/>
    <col min="568" max="568" width="10.5703125" style="122" customWidth="1"/>
    <col min="569" max="569" width="15.85546875" style="122" customWidth="1"/>
    <col min="570" max="570" width="1.140625" style="122" customWidth="1"/>
    <col min="571" max="571" width="13.28515625" style="122" customWidth="1"/>
    <col min="572" max="582" width="10.42578125" style="122" customWidth="1"/>
    <col min="583" max="583" width="16.5703125" style="122" customWidth="1"/>
    <col min="584" max="768" width="9.140625" style="122"/>
    <col min="769" max="769" width="2" style="122" customWidth="1"/>
    <col min="770" max="773" width="9.140625" style="122"/>
    <col min="774" max="774" width="14.85546875" style="122" customWidth="1"/>
    <col min="775" max="775" width="21.28515625" style="122" customWidth="1"/>
    <col min="776" max="776" width="9.140625" style="122"/>
    <col min="777" max="778" width="11.28515625" style="122" customWidth="1"/>
    <col min="779" max="779" width="9" style="122" customWidth="1"/>
    <col min="780" max="780" width="10.7109375" style="122" customWidth="1"/>
    <col min="781" max="781" width="8.28515625" style="122" customWidth="1"/>
    <col min="782" max="782" width="10.7109375" style="122" customWidth="1"/>
    <col min="783" max="783" width="16.7109375" style="122" customWidth="1"/>
    <col min="784" max="784" width="11.85546875" style="122" customWidth="1"/>
    <col min="785" max="785" width="13.42578125" style="122" customWidth="1"/>
    <col min="786" max="786" width="10.7109375" style="122" customWidth="1"/>
    <col min="787" max="787" width="11.28515625" style="122" customWidth="1"/>
    <col min="788" max="788" width="13.28515625" style="122" customWidth="1"/>
    <col min="789" max="793" width="10.5703125" style="122" customWidth="1"/>
    <col min="794" max="794" width="12.42578125" style="122" customWidth="1"/>
    <col min="795" max="805" width="10.5703125" style="122" customWidth="1"/>
    <col min="806" max="806" width="12.42578125" style="122" customWidth="1"/>
    <col min="807" max="807" width="11.28515625" style="122" customWidth="1"/>
    <col min="808" max="808" width="10.5703125" style="122" customWidth="1"/>
    <col min="809" max="809" width="9.140625" style="122"/>
    <col min="810" max="819" width="10.5703125" style="122" customWidth="1"/>
    <col min="820" max="820" width="15.42578125" style="122" customWidth="1"/>
    <col min="821" max="822" width="10.5703125" style="122" customWidth="1"/>
    <col min="823" max="823" width="12.42578125" style="122" customWidth="1"/>
    <col min="824" max="824" width="10.5703125" style="122" customWidth="1"/>
    <col min="825" max="825" width="15.85546875" style="122" customWidth="1"/>
    <col min="826" max="826" width="1.140625" style="122" customWidth="1"/>
    <col min="827" max="827" width="13.28515625" style="122" customWidth="1"/>
    <col min="828" max="838" width="10.42578125" style="122" customWidth="1"/>
    <col min="839" max="839" width="16.5703125" style="122" customWidth="1"/>
    <col min="840" max="1024" width="9.140625" style="122"/>
    <col min="1025" max="1025" width="2" style="122" customWidth="1"/>
    <col min="1026" max="1029" width="9.140625" style="122"/>
    <col min="1030" max="1030" width="14.85546875" style="122" customWidth="1"/>
    <col min="1031" max="1031" width="21.28515625" style="122" customWidth="1"/>
    <col min="1032" max="1032" width="9.140625" style="122"/>
    <col min="1033" max="1034" width="11.28515625" style="122" customWidth="1"/>
    <col min="1035" max="1035" width="9" style="122" customWidth="1"/>
    <col min="1036" max="1036" width="10.7109375" style="122" customWidth="1"/>
    <col min="1037" max="1037" width="8.28515625" style="122" customWidth="1"/>
    <col min="1038" max="1038" width="10.7109375" style="122" customWidth="1"/>
    <col min="1039" max="1039" width="16.7109375" style="122" customWidth="1"/>
    <col min="1040" max="1040" width="11.85546875" style="122" customWidth="1"/>
    <col min="1041" max="1041" width="13.42578125" style="122" customWidth="1"/>
    <col min="1042" max="1042" width="10.7109375" style="122" customWidth="1"/>
    <col min="1043" max="1043" width="11.28515625" style="122" customWidth="1"/>
    <col min="1044" max="1044" width="13.28515625" style="122" customWidth="1"/>
    <col min="1045" max="1049" width="10.5703125" style="122" customWidth="1"/>
    <col min="1050" max="1050" width="12.42578125" style="122" customWidth="1"/>
    <col min="1051" max="1061" width="10.5703125" style="122" customWidth="1"/>
    <col min="1062" max="1062" width="12.42578125" style="122" customWidth="1"/>
    <col min="1063" max="1063" width="11.28515625" style="122" customWidth="1"/>
    <col min="1064" max="1064" width="10.5703125" style="122" customWidth="1"/>
    <col min="1065" max="1065" width="9.140625" style="122"/>
    <col min="1066" max="1075" width="10.5703125" style="122" customWidth="1"/>
    <col min="1076" max="1076" width="15.42578125" style="122" customWidth="1"/>
    <col min="1077" max="1078" width="10.5703125" style="122" customWidth="1"/>
    <col min="1079" max="1079" width="12.42578125" style="122" customWidth="1"/>
    <col min="1080" max="1080" width="10.5703125" style="122" customWidth="1"/>
    <col min="1081" max="1081" width="15.85546875" style="122" customWidth="1"/>
    <col min="1082" max="1082" width="1.140625" style="122" customWidth="1"/>
    <col min="1083" max="1083" width="13.28515625" style="122" customWidth="1"/>
    <col min="1084" max="1094" width="10.42578125" style="122" customWidth="1"/>
    <col min="1095" max="1095" width="16.5703125" style="122" customWidth="1"/>
    <col min="1096" max="1280" width="9.140625" style="122"/>
    <col min="1281" max="1281" width="2" style="122" customWidth="1"/>
    <col min="1282" max="1285" width="9.140625" style="122"/>
    <col min="1286" max="1286" width="14.85546875" style="122" customWidth="1"/>
    <col min="1287" max="1287" width="21.28515625" style="122" customWidth="1"/>
    <col min="1288" max="1288" width="9.140625" style="122"/>
    <col min="1289" max="1290" width="11.28515625" style="122" customWidth="1"/>
    <col min="1291" max="1291" width="9" style="122" customWidth="1"/>
    <col min="1292" max="1292" width="10.7109375" style="122" customWidth="1"/>
    <col min="1293" max="1293" width="8.28515625" style="122" customWidth="1"/>
    <col min="1294" max="1294" width="10.7109375" style="122" customWidth="1"/>
    <col min="1295" max="1295" width="16.7109375" style="122" customWidth="1"/>
    <col min="1296" max="1296" width="11.85546875" style="122" customWidth="1"/>
    <col min="1297" max="1297" width="13.42578125" style="122" customWidth="1"/>
    <col min="1298" max="1298" width="10.7109375" style="122" customWidth="1"/>
    <col min="1299" max="1299" width="11.28515625" style="122" customWidth="1"/>
    <col min="1300" max="1300" width="13.28515625" style="122" customWidth="1"/>
    <col min="1301" max="1305" width="10.5703125" style="122" customWidth="1"/>
    <col min="1306" max="1306" width="12.42578125" style="122" customWidth="1"/>
    <col min="1307" max="1317" width="10.5703125" style="122" customWidth="1"/>
    <col min="1318" max="1318" width="12.42578125" style="122" customWidth="1"/>
    <col min="1319" max="1319" width="11.28515625" style="122" customWidth="1"/>
    <col min="1320" max="1320" width="10.5703125" style="122" customWidth="1"/>
    <col min="1321" max="1321" width="9.140625" style="122"/>
    <col min="1322" max="1331" width="10.5703125" style="122" customWidth="1"/>
    <col min="1332" max="1332" width="15.42578125" style="122" customWidth="1"/>
    <col min="1333" max="1334" width="10.5703125" style="122" customWidth="1"/>
    <col min="1335" max="1335" width="12.42578125" style="122" customWidth="1"/>
    <col min="1336" max="1336" width="10.5703125" style="122" customWidth="1"/>
    <col min="1337" max="1337" width="15.85546875" style="122" customWidth="1"/>
    <col min="1338" max="1338" width="1.140625" style="122" customWidth="1"/>
    <col min="1339" max="1339" width="13.28515625" style="122" customWidth="1"/>
    <col min="1340" max="1350" width="10.42578125" style="122" customWidth="1"/>
    <col min="1351" max="1351" width="16.5703125" style="122" customWidth="1"/>
    <col min="1352" max="1536" width="9.140625" style="122"/>
    <col min="1537" max="1537" width="2" style="122" customWidth="1"/>
    <col min="1538" max="1541" width="9.140625" style="122"/>
    <col min="1542" max="1542" width="14.85546875" style="122" customWidth="1"/>
    <col min="1543" max="1543" width="21.28515625" style="122" customWidth="1"/>
    <col min="1544" max="1544" width="9.140625" style="122"/>
    <col min="1545" max="1546" width="11.28515625" style="122" customWidth="1"/>
    <col min="1547" max="1547" width="9" style="122" customWidth="1"/>
    <col min="1548" max="1548" width="10.7109375" style="122" customWidth="1"/>
    <col min="1549" max="1549" width="8.28515625" style="122" customWidth="1"/>
    <col min="1550" max="1550" width="10.7109375" style="122" customWidth="1"/>
    <col min="1551" max="1551" width="16.7109375" style="122" customWidth="1"/>
    <col min="1552" max="1552" width="11.85546875" style="122" customWidth="1"/>
    <col min="1553" max="1553" width="13.42578125" style="122" customWidth="1"/>
    <col min="1554" max="1554" width="10.7109375" style="122" customWidth="1"/>
    <col min="1555" max="1555" width="11.28515625" style="122" customWidth="1"/>
    <col min="1556" max="1556" width="13.28515625" style="122" customWidth="1"/>
    <col min="1557" max="1561" width="10.5703125" style="122" customWidth="1"/>
    <col min="1562" max="1562" width="12.42578125" style="122" customWidth="1"/>
    <col min="1563" max="1573" width="10.5703125" style="122" customWidth="1"/>
    <col min="1574" max="1574" width="12.42578125" style="122" customWidth="1"/>
    <col min="1575" max="1575" width="11.28515625" style="122" customWidth="1"/>
    <col min="1576" max="1576" width="10.5703125" style="122" customWidth="1"/>
    <col min="1577" max="1577" width="9.140625" style="122"/>
    <col min="1578" max="1587" width="10.5703125" style="122" customWidth="1"/>
    <col min="1588" max="1588" width="15.42578125" style="122" customWidth="1"/>
    <col min="1589" max="1590" width="10.5703125" style="122" customWidth="1"/>
    <col min="1591" max="1591" width="12.42578125" style="122" customWidth="1"/>
    <col min="1592" max="1592" width="10.5703125" style="122" customWidth="1"/>
    <col min="1593" max="1593" width="15.85546875" style="122" customWidth="1"/>
    <col min="1594" max="1594" width="1.140625" style="122" customWidth="1"/>
    <col min="1595" max="1595" width="13.28515625" style="122" customWidth="1"/>
    <col min="1596" max="1606" width="10.42578125" style="122" customWidth="1"/>
    <col min="1607" max="1607" width="16.5703125" style="122" customWidth="1"/>
    <col min="1608" max="1792" width="9.140625" style="122"/>
    <col min="1793" max="1793" width="2" style="122" customWidth="1"/>
    <col min="1794" max="1797" width="9.140625" style="122"/>
    <col min="1798" max="1798" width="14.85546875" style="122" customWidth="1"/>
    <col min="1799" max="1799" width="21.28515625" style="122" customWidth="1"/>
    <col min="1800" max="1800" width="9.140625" style="122"/>
    <col min="1801" max="1802" width="11.28515625" style="122" customWidth="1"/>
    <col min="1803" max="1803" width="9" style="122" customWidth="1"/>
    <col min="1804" max="1804" width="10.7109375" style="122" customWidth="1"/>
    <col min="1805" max="1805" width="8.28515625" style="122" customWidth="1"/>
    <col min="1806" max="1806" width="10.7109375" style="122" customWidth="1"/>
    <col min="1807" max="1807" width="16.7109375" style="122" customWidth="1"/>
    <col min="1808" max="1808" width="11.85546875" style="122" customWidth="1"/>
    <col min="1809" max="1809" width="13.42578125" style="122" customWidth="1"/>
    <col min="1810" max="1810" width="10.7109375" style="122" customWidth="1"/>
    <col min="1811" max="1811" width="11.28515625" style="122" customWidth="1"/>
    <col min="1812" max="1812" width="13.28515625" style="122" customWidth="1"/>
    <col min="1813" max="1817" width="10.5703125" style="122" customWidth="1"/>
    <col min="1818" max="1818" width="12.42578125" style="122" customWidth="1"/>
    <col min="1819" max="1829" width="10.5703125" style="122" customWidth="1"/>
    <col min="1830" max="1830" width="12.42578125" style="122" customWidth="1"/>
    <col min="1831" max="1831" width="11.28515625" style="122" customWidth="1"/>
    <col min="1832" max="1832" width="10.5703125" style="122" customWidth="1"/>
    <col min="1833" max="1833" width="9.140625" style="122"/>
    <col min="1834" max="1843" width="10.5703125" style="122" customWidth="1"/>
    <col min="1844" max="1844" width="15.42578125" style="122" customWidth="1"/>
    <col min="1845" max="1846" width="10.5703125" style="122" customWidth="1"/>
    <col min="1847" max="1847" width="12.42578125" style="122" customWidth="1"/>
    <col min="1848" max="1848" width="10.5703125" style="122" customWidth="1"/>
    <col min="1849" max="1849" width="15.85546875" style="122" customWidth="1"/>
    <col min="1850" max="1850" width="1.140625" style="122" customWidth="1"/>
    <col min="1851" max="1851" width="13.28515625" style="122" customWidth="1"/>
    <col min="1852" max="1862" width="10.42578125" style="122" customWidth="1"/>
    <col min="1863" max="1863" width="16.5703125" style="122" customWidth="1"/>
    <col min="1864" max="2048" width="9.140625" style="122"/>
    <col min="2049" max="2049" width="2" style="122" customWidth="1"/>
    <col min="2050" max="2053" width="9.140625" style="122"/>
    <col min="2054" max="2054" width="14.85546875" style="122" customWidth="1"/>
    <col min="2055" max="2055" width="21.28515625" style="122" customWidth="1"/>
    <col min="2056" max="2056" width="9.140625" style="122"/>
    <col min="2057" max="2058" width="11.28515625" style="122" customWidth="1"/>
    <col min="2059" max="2059" width="9" style="122" customWidth="1"/>
    <col min="2060" max="2060" width="10.7109375" style="122" customWidth="1"/>
    <col min="2061" max="2061" width="8.28515625" style="122" customWidth="1"/>
    <col min="2062" max="2062" width="10.7109375" style="122" customWidth="1"/>
    <col min="2063" max="2063" width="16.7109375" style="122" customWidth="1"/>
    <col min="2064" max="2064" width="11.85546875" style="122" customWidth="1"/>
    <col min="2065" max="2065" width="13.42578125" style="122" customWidth="1"/>
    <col min="2066" max="2066" width="10.7109375" style="122" customWidth="1"/>
    <col min="2067" max="2067" width="11.28515625" style="122" customWidth="1"/>
    <col min="2068" max="2068" width="13.28515625" style="122" customWidth="1"/>
    <col min="2069" max="2073" width="10.5703125" style="122" customWidth="1"/>
    <col min="2074" max="2074" width="12.42578125" style="122" customWidth="1"/>
    <col min="2075" max="2085" width="10.5703125" style="122" customWidth="1"/>
    <col min="2086" max="2086" width="12.42578125" style="122" customWidth="1"/>
    <col min="2087" max="2087" width="11.28515625" style="122" customWidth="1"/>
    <col min="2088" max="2088" width="10.5703125" style="122" customWidth="1"/>
    <col min="2089" max="2089" width="9.140625" style="122"/>
    <col min="2090" max="2099" width="10.5703125" style="122" customWidth="1"/>
    <col min="2100" max="2100" width="15.42578125" style="122" customWidth="1"/>
    <col min="2101" max="2102" width="10.5703125" style="122" customWidth="1"/>
    <col min="2103" max="2103" width="12.42578125" style="122" customWidth="1"/>
    <col min="2104" max="2104" width="10.5703125" style="122" customWidth="1"/>
    <col min="2105" max="2105" width="15.85546875" style="122" customWidth="1"/>
    <col min="2106" max="2106" width="1.140625" style="122" customWidth="1"/>
    <col min="2107" max="2107" width="13.28515625" style="122" customWidth="1"/>
    <col min="2108" max="2118" width="10.42578125" style="122" customWidth="1"/>
    <col min="2119" max="2119" width="16.5703125" style="122" customWidth="1"/>
    <col min="2120" max="2304" width="9.140625" style="122"/>
    <col min="2305" max="2305" width="2" style="122" customWidth="1"/>
    <col min="2306" max="2309" width="9.140625" style="122"/>
    <col min="2310" max="2310" width="14.85546875" style="122" customWidth="1"/>
    <col min="2311" max="2311" width="21.28515625" style="122" customWidth="1"/>
    <col min="2312" max="2312" width="9.140625" style="122"/>
    <col min="2313" max="2314" width="11.28515625" style="122" customWidth="1"/>
    <col min="2315" max="2315" width="9" style="122" customWidth="1"/>
    <col min="2316" max="2316" width="10.7109375" style="122" customWidth="1"/>
    <col min="2317" max="2317" width="8.28515625" style="122" customWidth="1"/>
    <col min="2318" max="2318" width="10.7109375" style="122" customWidth="1"/>
    <col min="2319" max="2319" width="16.7109375" style="122" customWidth="1"/>
    <col min="2320" max="2320" width="11.85546875" style="122" customWidth="1"/>
    <col min="2321" max="2321" width="13.42578125" style="122" customWidth="1"/>
    <col min="2322" max="2322" width="10.7109375" style="122" customWidth="1"/>
    <col min="2323" max="2323" width="11.28515625" style="122" customWidth="1"/>
    <col min="2324" max="2324" width="13.28515625" style="122" customWidth="1"/>
    <col min="2325" max="2329" width="10.5703125" style="122" customWidth="1"/>
    <col min="2330" max="2330" width="12.42578125" style="122" customWidth="1"/>
    <col min="2331" max="2341" width="10.5703125" style="122" customWidth="1"/>
    <col min="2342" max="2342" width="12.42578125" style="122" customWidth="1"/>
    <col min="2343" max="2343" width="11.28515625" style="122" customWidth="1"/>
    <col min="2344" max="2344" width="10.5703125" style="122" customWidth="1"/>
    <col min="2345" max="2345" width="9.140625" style="122"/>
    <col min="2346" max="2355" width="10.5703125" style="122" customWidth="1"/>
    <col min="2356" max="2356" width="15.42578125" style="122" customWidth="1"/>
    <col min="2357" max="2358" width="10.5703125" style="122" customWidth="1"/>
    <col min="2359" max="2359" width="12.42578125" style="122" customWidth="1"/>
    <col min="2360" max="2360" width="10.5703125" style="122" customWidth="1"/>
    <col min="2361" max="2361" width="15.85546875" style="122" customWidth="1"/>
    <col min="2362" max="2362" width="1.140625" style="122" customWidth="1"/>
    <col min="2363" max="2363" width="13.28515625" style="122" customWidth="1"/>
    <col min="2364" max="2374" width="10.42578125" style="122" customWidth="1"/>
    <col min="2375" max="2375" width="16.5703125" style="122" customWidth="1"/>
    <col min="2376" max="2560" width="9.140625" style="122"/>
    <col min="2561" max="2561" width="2" style="122" customWidth="1"/>
    <col min="2562" max="2565" width="9.140625" style="122"/>
    <col min="2566" max="2566" width="14.85546875" style="122" customWidth="1"/>
    <col min="2567" max="2567" width="21.28515625" style="122" customWidth="1"/>
    <col min="2568" max="2568" width="9.140625" style="122"/>
    <col min="2569" max="2570" width="11.28515625" style="122" customWidth="1"/>
    <col min="2571" max="2571" width="9" style="122" customWidth="1"/>
    <col min="2572" max="2572" width="10.7109375" style="122" customWidth="1"/>
    <col min="2573" max="2573" width="8.28515625" style="122" customWidth="1"/>
    <col min="2574" max="2574" width="10.7109375" style="122" customWidth="1"/>
    <col min="2575" max="2575" width="16.7109375" style="122" customWidth="1"/>
    <col min="2576" max="2576" width="11.85546875" style="122" customWidth="1"/>
    <col min="2577" max="2577" width="13.42578125" style="122" customWidth="1"/>
    <col min="2578" max="2578" width="10.7109375" style="122" customWidth="1"/>
    <col min="2579" max="2579" width="11.28515625" style="122" customWidth="1"/>
    <col min="2580" max="2580" width="13.28515625" style="122" customWidth="1"/>
    <col min="2581" max="2585" width="10.5703125" style="122" customWidth="1"/>
    <col min="2586" max="2586" width="12.42578125" style="122" customWidth="1"/>
    <col min="2587" max="2597" width="10.5703125" style="122" customWidth="1"/>
    <col min="2598" max="2598" width="12.42578125" style="122" customWidth="1"/>
    <col min="2599" max="2599" width="11.28515625" style="122" customWidth="1"/>
    <col min="2600" max="2600" width="10.5703125" style="122" customWidth="1"/>
    <col min="2601" max="2601" width="9.140625" style="122"/>
    <col min="2602" max="2611" width="10.5703125" style="122" customWidth="1"/>
    <col min="2612" max="2612" width="15.42578125" style="122" customWidth="1"/>
    <col min="2613" max="2614" width="10.5703125" style="122" customWidth="1"/>
    <col min="2615" max="2615" width="12.42578125" style="122" customWidth="1"/>
    <col min="2616" max="2616" width="10.5703125" style="122" customWidth="1"/>
    <col min="2617" max="2617" width="15.85546875" style="122" customWidth="1"/>
    <col min="2618" max="2618" width="1.140625" style="122" customWidth="1"/>
    <col min="2619" max="2619" width="13.28515625" style="122" customWidth="1"/>
    <col min="2620" max="2630" width="10.42578125" style="122" customWidth="1"/>
    <col min="2631" max="2631" width="16.5703125" style="122" customWidth="1"/>
    <col min="2632" max="2816" width="9.140625" style="122"/>
    <col min="2817" max="2817" width="2" style="122" customWidth="1"/>
    <col min="2818" max="2821" width="9.140625" style="122"/>
    <col min="2822" max="2822" width="14.85546875" style="122" customWidth="1"/>
    <col min="2823" max="2823" width="21.28515625" style="122" customWidth="1"/>
    <col min="2824" max="2824" width="9.140625" style="122"/>
    <col min="2825" max="2826" width="11.28515625" style="122" customWidth="1"/>
    <col min="2827" max="2827" width="9" style="122" customWidth="1"/>
    <col min="2828" max="2828" width="10.7109375" style="122" customWidth="1"/>
    <col min="2829" max="2829" width="8.28515625" style="122" customWidth="1"/>
    <col min="2830" max="2830" width="10.7109375" style="122" customWidth="1"/>
    <col min="2831" max="2831" width="16.7109375" style="122" customWidth="1"/>
    <col min="2832" max="2832" width="11.85546875" style="122" customWidth="1"/>
    <col min="2833" max="2833" width="13.42578125" style="122" customWidth="1"/>
    <col min="2834" max="2834" width="10.7109375" style="122" customWidth="1"/>
    <col min="2835" max="2835" width="11.28515625" style="122" customWidth="1"/>
    <col min="2836" max="2836" width="13.28515625" style="122" customWidth="1"/>
    <col min="2837" max="2841" width="10.5703125" style="122" customWidth="1"/>
    <col min="2842" max="2842" width="12.42578125" style="122" customWidth="1"/>
    <col min="2843" max="2853" width="10.5703125" style="122" customWidth="1"/>
    <col min="2854" max="2854" width="12.42578125" style="122" customWidth="1"/>
    <col min="2855" max="2855" width="11.28515625" style="122" customWidth="1"/>
    <col min="2856" max="2856" width="10.5703125" style="122" customWidth="1"/>
    <col min="2857" max="2857" width="9.140625" style="122"/>
    <col min="2858" max="2867" width="10.5703125" style="122" customWidth="1"/>
    <col min="2868" max="2868" width="15.42578125" style="122" customWidth="1"/>
    <col min="2869" max="2870" width="10.5703125" style="122" customWidth="1"/>
    <col min="2871" max="2871" width="12.42578125" style="122" customWidth="1"/>
    <col min="2872" max="2872" width="10.5703125" style="122" customWidth="1"/>
    <col min="2873" max="2873" width="15.85546875" style="122" customWidth="1"/>
    <col min="2874" max="2874" width="1.140625" style="122" customWidth="1"/>
    <col min="2875" max="2875" width="13.28515625" style="122" customWidth="1"/>
    <col min="2876" max="2886" width="10.42578125" style="122" customWidth="1"/>
    <col min="2887" max="2887" width="16.5703125" style="122" customWidth="1"/>
    <col min="2888" max="3072" width="9.140625" style="122"/>
    <col min="3073" max="3073" width="2" style="122" customWidth="1"/>
    <col min="3074" max="3077" width="9.140625" style="122"/>
    <col min="3078" max="3078" width="14.85546875" style="122" customWidth="1"/>
    <col min="3079" max="3079" width="21.28515625" style="122" customWidth="1"/>
    <col min="3080" max="3080" width="9.140625" style="122"/>
    <col min="3081" max="3082" width="11.28515625" style="122" customWidth="1"/>
    <col min="3083" max="3083" width="9" style="122" customWidth="1"/>
    <col min="3084" max="3084" width="10.7109375" style="122" customWidth="1"/>
    <col min="3085" max="3085" width="8.28515625" style="122" customWidth="1"/>
    <col min="3086" max="3086" width="10.7109375" style="122" customWidth="1"/>
    <col min="3087" max="3087" width="16.7109375" style="122" customWidth="1"/>
    <col min="3088" max="3088" width="11.85546875" style="122" customWidth="1"/>
    <col min="3089" max="3089" width="13.42578125" style="122" customWidth="1"/>
    <col min="3090" max="3090" width="10.7109375" style="122" customWidth="1"/>
    <col min="3091" max="3091" width="11.28515625" style="122" customWidth="1"/>
    <col min="3092" max="3092" width="13.28515625" style="122" customWidth="1"/>
    <col min="3093" max="3097" width="10.5703125" style="122" customWidth="1"/>
    <col min="3098" max="3098" width="12.42578125" style="122" customWidth="1"/>
    <col min="3099" max="3109" width="10.5703125" style="122" customWidth="1"/>
    <col min="3110" max="3110" width="12.42578125" style="122" customWidth="1"/>
    <col min="3111" max="3111" width="11.28515625" style="122" customWidth="1"/>
    <col min="3112" max="3112" width="10.5703125" style="122" customWidth="1"/>
    <col min="3113" max="3113" width="9.140625" style="122"/>
    <col min="3114" max="3123" width="10.5703125" style="122" customWidth="1"/>
    <col min="3124" max="3124" width="15.42578125" style="122" customWidth="1"/>
    <col min="3125" max="3126" width="10.5703125" style="122" customWidth="1"/>
    <col min="3127" max="3127" width="12.42578125" style="122" customWidth="1"/>
    <col min="3128" max="3128" width="10.5703125" style="122" customWidth="1"/>
    <col min="3129" max="3129" width="15.85546875" style="122" customWidth="1"/>
    <col min="3130" max="3130" width="1.140625" style="122" customWidth="1"/>
    <col min="3131" max="3131" width="13.28515625" style="122" customWidth="1"/>
    <col min="3132" max="3142" width="10.42578125" style="122" customWidth="1"/>
    <col min="3143" max="3143" width="16.5703125" style="122" customWidth="1"/>
    <col min="3144" max="3328" width="9.140625" style="122"/>
    <col min="3329" max="3329" width="2" style="122" customWidth="1"/>
    <col min="3330" max="3333" width="9.140625" style="122"/>
    <col min="3334" max="3334" width="14.85546875" style="122" customWidth="1"/>
    <col min="3335" max="3335" width="21.28515625" style="122" customWidth="1"/>
    <col min="3336" max="3336" width="9.140625" style="122"/>
    <col min="3337" max="3338" width="11.28515625" style="122" customWidth="1"/>
    <col min="3339" max="3339" width="9" style="122" customWidth="1"/>
    <col min="3340" max="3340" width="10.7109375" style="122" customWidth="1"/>
    <col min="3341" max="3341" width="8.28515625" style="122" customWidth="1"/>
    <col min="3342" max="3342" width="10.7109375" style="122" customWidth="1"/>
    <col min="3343" max="3343" width="16.7109375" style="122" customWidth="1"/>
    <col min="3344" max="3344" width="11.85546875" style="122" customWidth="1"/>
    <col min="3345" max="3345" width="13.42578125" style="122" customWidth="1"/>
    <col min="3346" max="3346" width="10.7109375" style="122" customWidth="1"/>
    <col min="3347" max="3347" width="11.28515625" style="122" customWidth="1"/>
    <col min="3348" max="3348" width="13.28515625" style="122" customWidth="1"/>
    <col min="3349" max="3353" width="10.5703125" style="122" customWidth="1"/>
    <col min="3354" max="3354" width="12.42578125" style="122" customWidth="1"/>
    <col min="3355" max="3365" width="10.5703125" style="122" customWidth="1"/>
    <col min="3366" max="3366" width="12.42578125" style="122" customWidth="1"/>
    <col min="3367" max="3367" width="11.28515625" style="122" customWidth="1"/>
    <col min="3368" max="3368" width="10.5703125" style="122" customWidth="1"/>
    <col min="3369" max="3369" width="9.140625" style="122"/>
    <col min="3370" max="3379" width="10.5703125" style="122" customWidth="1"/>
    <col min="3380" max="3380" width="15.42578125" style="122" customWidth="1"/>
    <col min="3381" max="3382" width="10.5703125" style="122" customWidth="1"/>
    <col min="3383" max="3383" width="12.42578125" style="122" customWidth="1"/>
    <col min="3384" max="3384" width="10.5703125" style="122" customWidth="1"/>
    <col min="3385" max="3385" width="15.85546875" style="122" customWidth="1"/>
    <col min="3386" max="3386" width="1.140625" style="122" customWidth="1"/>
    <col min="3387" max="3387" width="13.28515625" style="122" customWidth="1"/>
    <col min="3388" max="3398" width="10.42578125" style="122" customWidth="1"/>
    <col min="3399" max="3399" width="16.5703125" style="122" customWidth="1"/>
    <col min="3400" max="3584" width="9.140625" style="122"/>
    <col min="3585" max="3585" width="2" style="122" customWidth="1"/>
    <col min="3586" max="3589" width="9.140625" style="122"/>
    <col min="3590" max="3590" width="14.85546875" style="122" customWidth="1"/>
    <col min="3591" max="3591" width="21.28515625" style="122" customWidth="1"/>
    <col min="3592" max="3592" width="9.140625" style="122"/>
    <col min="3593" max="3594" width="11.28515625" style="122" customWidth="1"/>
    <col min="3595" max="3595" width="9" style="122" customWidth="1"/>
    <col min="3596" max="3596" width="10.7109375" style="122" customWidth="1"/>
    <col min="3597" max="3597" width="8.28515625" style="122" customWidth="1"/>
    <col min="3598" max="3598" width="10.7109375" style="122" customWidth="1"/>
    <col min="3599" max="3599" width="16.7109375" style="122" customWidth="1"/>
    <col min="3600" max="3600" width="11.85546875" style="122" customWidth="1"/>
    <col min="3601" max="3601" width="13.42578125" style="122" customWidth="1"/>
    <col min="3602" max="3602" width="10.7109375" style="122" customWidth="1"/>
    <col min="3603" max="3603" width="11.28515625" style="122" customWidth="1"/>
    <col min="3604" max="3604" width="13.28515625" style="122" customWidth="1"/>
    <col min="3605" max="3609" width="10.5703125" style="122" customWidth="1"/>
    <col min="3610" max="3610" width="12.42578125" style="122" customWidth="1"/>
    <col min="3611" max="3621" width="10.5703125" style="122" customWidth="1"/>
    <col min="3622" max="3622" width="12.42578125" style="122" customWidth="1"/>
    <col min="3623" max="3623" width="11.28515625" style="122" customWidth="1"/>
    <col min="3624" max="3624" width="10.5703125" style="122" customWidth="1"/>
    <col min="3625" max="3625" width="9.140625" style="122"/>
    <col min="3626" max="3635" width="10.5703125" style="122" customWidth="1"/>
    <col min="3636" max="3636" width="15.42578125" style="122" customWidth="1"/>
    <col min="3637" max="3638" width="10.5703125" style="122" customWidth="1"/>
    <col min="3639" max="3639" width="12.42578125" style="122" customWidth="1"/>
    <col min="3640" max="3640" width="10.5703125" style="122" customWidth="1"/>
    <col min="3641" max="3641" width="15.85546875" style="122" customWidth="1"/>
    <col min="3642" max="3642" width="1.140625" style="122" customWidth="1"/>
    <col min="3643" max="3643" width="13.28515625" style="122" customWidth="1"/>
    <col min="3644" max="3654" width="10.42578125" style="122" customWidth="1"/>
    <col min="3655" max="3655" width="16.5703125" style="122" customWidth="1"/>
    <col min="3656" max="3840" width="9.140625" style="122"/>
    <col min="3841" max="3841" width="2" style="122" customWidth="1"/>
    <col min="3842" max="3845" width="9.140625" style="122"/>
    <col min="3846" max="3846" width="14.85546875" style="122" customWidth="1"/>
    <col min="3847" max="3847" width="21.28515625" style="122" customWidth="1"/>
    <col min="3848" max="3848" width="9.140625" style="122"/>
    <col min="3849" max="3850" width="11.28515625" style="122" customWidth="1"/>
    <col min="3851" max="3851" width="9" style="122" customWidth="1"/>
    <col min="3852" max="3852" width="10.7109375" style="122" customWidth="1"/>
    <col min="3853" max="3853" width="8.28515625" style="122" customWidth="1"/>
    <col min="3854" max="3854" width="10.7109375" style="122" customWidth="1"/>
    <col min="3855" max="3855" width="16.7109375" style="122" customWidth="1"/>
    <col min="3856" max="3856" width="11.85546875" style="122" customWidth="1"/>
    <col min="3857" max="3857" width="13.42578125" style="122" customWidth="1"/>
    <col min="3858" max="3858" width="10.7109375" style="122" customWidth="1"/>
    <col min="3859" max="3859" width="11.28515625" style="122" customWidth="1"/>
    <col min="3860" max="3860" width="13.28515625" style="122" customWidth="1"/>
    <col min="3861" max="3865" width="10.5703125" style="122" customWidth="1"/>
    <col min="3866" max="3866" width="12.42578125" style="122" customWidth="1"/>
    <col min="3867" max="3877" width="10.5703125" style="122" customWidth="1"/>
    <col min="3878" max="3878" width="12.42578125" style="122" customWidth="1"/>
    <col min="3879" max="3879" width="11.28515625" style="122" customWidth="1"/>
    <col min="3880" max="3880" width="10.5703125" style="122" customWidth="1"/>
    <col min="3881" max="3881" width="9.140625" style="122"/>
    <col min="3882" max="3891" width="10.5703125" style="122" customWidth="1"/>
    <col min="3892" max="3892" width="15.42578125" style="122" customWidth="1"/>
    <col min="3893" max="3894" width="10.5703125" style="122" customWidth="1"/>
    <col min="3895" max="3895" width="12.42578125" style="122" customWidth="1"/>
    <col min="3896" max="3896" width="10.5703125" style="122" customWidth="1"/>
    <col min="3897" max="3897" width="15.85546875" style="122" customWidth="1"/>
    <col min="3898" max="3898" width="1.140625" style="122" customWidth="1"/>
    <col min="3899" max="3899" width="13.28515625" style="122" customWidth="1"/>
    <col min="3900" max="3910" width="10.42578125" style="122" customWidth="1"/>
    <col min="3911" max="3911" width="16.5703125" style="122" customWidth="1"/>
    <col min="3912" max="4096" width="9.140625" style="122"/>
    <col min="4097" max="4097" width="2" style="122" customWidth="1"/>
    <col min="4098" max="4101" width="9.140625" style="122"/>
    <col min="4102" max="4102" width="14.85546875" style="122" customWidth="1"/>
    <col min="4103" max="4103" width="21.28515625" style="122" customWidth="1"/>
    <col min="4104" max="4104" width="9.140625" style="122"/>
    <col min="4105" max="4106" width="11.28515625" style="122" customWidth="1"/>
    <col min="4107" max="4107" width="9" style="122" customWidth="1"/>
    <col min="4108" max="4108" width="10.7109375" style="122" customWidth="1"/>
    <col min="4109" max="4109" width="8.28515625" style="122" customWidth="1"/>
    <col min="4110" max="4110" width="10.7109375" style="122" customWidth="1"/>
    <col min="4111" max="4111" width="16.7109375" style="122" customWidth="1"/>
    <col min="4112" max="4112" width="11.85546875" style="122" customWidth="1"/>
    <col min="4113" max="4113" width="13.42578125" style="122" customWidth="1"/>
    <col min="4114" max="4114" width="10.7109375" style="122" customWidth="1"/>
    <col min="4115" max="4115" width="11.28515625" style="122" customWidth="1"/>
    <col min="4116" max="4116" width="13.28515625" style="122" customWidth="1"/>
    <col min="4117" max="4121" width="10.5703125" style="122" customWidth="1"/>
    <col min="4122" max="4122" width="12.42578125" style="122" customWidth="1"/>
    <col min="4123" max="4133" width="10.5703125" style="122" customWidth="1"/>
    <col min="4134" max="4134" width="12.42578125" style="122" customWidth="1"/>
    <col min="4135" max="4135" width="11.28515625" style="122" customWidth="1"/>
    <col min="4136" max="4136" width="10.5703125" style="122" customWidth="1"/>
    <col min="4137" max="4137" width="9.140625" style="122"/>
    <col min="4138" max="4147" width="10.5703125" style="122" customWidth="1"/>
    <col min="4148" max="4148" width="15.42578125" style="122" customWidth="1"/>
    <col min="4149" max="4150" width="10.5703125" style="122" customWidth="1"/>
    <col min="4151" max="4151" width="12.42578125" style="122" customWidth="1"/>
    <col min="4152" max="4152" width="10.5703125" style="122" customWidth="1"/>
    <col min="4153" max="4153" width="15.85546875" style="122" customWidth="1"/>
    <col min="4154" max="4154" width="1.140625" style="122" customWidth="1"/>
    <col min="4155" max="4155" width="13.28515625" style="122" customWidth="1"/>
    <col min="4156" max="4166" width="10.42578125" style="122" customWidth="1"/>
    <col min="4167" max="4167" width="16.5703125" style="122" customWidth="1"/>
    <col min="4168" max="4352" width="9.140625" style="122"/>
    <col min="4353" max="4353" width="2" style="122" customWidth="1"/>
    <col min="4354" max="4357" width="9.140625" style="122"/>
    <col min="4358" max="4358" width="14.85546875" style="122" customWidth="1"/>
    <col min="4359" max="4359" width="21.28515625" style="122" customWidth="1"/>
    <col min="4360" max="4360" width="9.140625" style="122"/>
    <col min="4361" max="4362" width="11.28515625" style="122" customWidth="1"/>
    <col min="4363" max="4363" width="9" style="122" customWidth="1"/>
    <col min="4364" max="4364" width="10.7109375" style="122" customWidth="1"/>
    <col min="4365" max="4365" width="8.28515625" style="122" customWidth="1"/>
    <col min="4366" max="4366" width="10.7109375" style="122" customWidth="1"/>
    <col min="4367" max="4367" width="16.7109375" style="122" customWidth="1"/>
    <col min="4368" max="4368" width="11.85546875" style="122" customWidth="1"/>
    <col min="4369" max="4369" width="13.42578125" style="122" customWidth="1"/>
    <col min="4370" max="4370" width="10.7109375" style="122" customWidth="1"/>
    <col min="4371" max="4371" width="11.28515625" style="122" customWidth="1"/>
    <col min="4372" max="4372" width="13.28515625" style="122" customWidth="1"/>
    <col min="4373" max="4377" width="10.5703125" style="122" customWidth="1"/>
    <col min="4378" max="4378" width="12.42578125" style="122" customWidth="1"/>
    <col min="4379" max="4389" width="10.5703125" style="122" customWidth="1"/>
    <col min="4390" max="4390" width="12.42578125" style="122" customWidth="1"/>
    <col min="4391" max="4391" width="11.28515625" style="122" customWidth="1"/>
    <col min="4392" max="4392" width="10.5703125" style="122" customWidth="1"/>
    <col min="4393" max="4393" width="9.140625" style="122"/>
    <col min="4394" max="4403" width="10.5703125" style="122" customWidth="1"/>
    <col min="4404" max="4404" width="15.42578125" style="122" customWidth="1"/>
    <col min="4405" max="4406" width="10.5703125" style="122" customWidth="1"/>
    <col min="4407" max="4407" width="12.42578125" style="122" customWidth="1"/>
    <col min="4408" max="4408" width="10.5703125" style="122" customWidth="1"/>
    <col min="4409" max="4409" width="15.85546875" style="122" customWidth="1"/>
    <col min="4410" max="4410" width="1.140625" style="122" customWidth="1"/>
    <col min="4411" max="4411" width="13.28515625" style="122" customWidth="1"/>
    <col min="4412" max="4422" width="10.42578125" style="122" customWidth="1"/>
    <col min="4423" max="4423" width="16.5703125" style="122" customWidth="1"/>
    <col min="4424" max="4608" width="9.140625" style="122"/>
    <col min="4609" max="4609" width="2" style="122" customWidth="1"/>
    <col min="4610" max="4613" width="9.140625" style="122"/>
    <col min="4614" max="4614" width="14.85546875" style="122" customWidth="1"/>
    <col min="4615" max="4615" width="21.28515625" style="122" customWidth="1"/>
    <col min="4616" max="4616" width="9.140625" style="122"/>
    <col min="4617" max="4618" width="11.28515625" style="122" customWidth="1"/>
    <col min="4619" max="4619" width="9" style="122" customWidth="1"/>
    <col min="4620" max="4620" width="10.7109375" style="122" customWidth="1"/>
    <col min="4621" max="4621" width="8.28515625" style="122" customWidth="1"/>
    <col min="4622" max="4622" width="10.7109375" style="122" customWidth="1"/>
    <col min="4623" max="4623" width="16.7109375" style="122" customWidth="1"/>
    <col min="4624" max="4624" width="11.85546875" style="122" customWidth="1"/>
    <col min="4625" max="4625" width="13.42578125" style="122" customWidth="1"/>
    <col min="4626" max="4626" width="10.7109375" style="122" customWidth="1"/>
    <col min="4627" max="4627" width="11.28515625" style="122" customWidth="1"/>
    <col min="4628" max="4628" width="13.28515625" style="122" customWidth="1"/>
    <col min="4629" max="4633" width="10.5703125" style="122" customWidth="1"/>
    <col min="4634" max="4634" width="12.42578125" style="122" customWidth="1"/>
    <col min="4635" max="4645" width="10.5703125" style="122" customWidth="1"/>
    <col min="4646" max="4646" width="12.42578125" style="122" customWidth="1"/>
    <col min="4647" max="4647" width="11.28515625" style="122" customWidth="1"/>
    <col min="4648" max="4648" width="10.5703125" style="122" customWidth="1"/>
    <col min="4649" max="4649" width="9.140625" style="122"/>
    <col min="4650" max="4659" width="10.5703125" style="122" customWidth="1"/>
    <col min="4660" max="4660" width="15.42578125" style="122" customWidth="1"/>
    <col min="4661" max="4662" width="10.5703125" style="122" customWidth="1"/>
    <col min="4663" max="4663" width="12.42578125" style="122" customWidth="1"/>
    <col min="4664" max="4664" width="10.5703125" style="122" customWidth="1"/>
    <col min="4665" max="4665" width="15.85546875" style="122" customWidth="1"/>
    <col min="4666" max="4666" width="1.140625" style="122" customWidth="1"/>
    <col min="4667" max="4667" width="13.28515625" style="122" customWidth="1"/>
    <col min="4668" max="4678" width="10.42578125" style="122" customWidth="1"/>
    <col min="4679" max="4679" width="16.5703125" style="122" customWidth="1"/>
    <col min="4680" max="4864" width="9.140625" style="122"/>
    <col min="4865" max="4865" width="2" style="122" customWidth="1"/>
    <col min="4866" max="4869" width="9.140625" style="122"/>
    <col min="4870" max="4870" width="14.85546875" style="122" customWidth="1"/>
    <col min="4871" max="4871" width="21.28515625" style="122" customWidth="1"/>
    <col min="4872" max="4872" width="9.140625" style="122"/>
    <col min="4873" max="4874" width="11.28515625" style="122" customWidth="1"/>
    <col min="4875" max="4875" width="9" style="122" customWidth="1"/>
    <col min="4876" max="4876" width="10.7109375" style="122" customWidth="1"/>
    <col min="4877" max="4877" width="8.28515625" style="122" customWidth="1"/>
    <col min="4878" max="4878" width="10.7109375" style="122" customWidth="1"/>
    <col min="4879" max="4879" width="16.7109375" style="122" customWidth="1"/>
    <col min="4880" max="4880" width="11.85546875" style="122" customWidth="1"/>
    <col min="4881" max="4881" width="13.42578125" style="122" customWidth="1"/>
    <col min="4882" max="4882" width="10.7109375" style="122" customWidth="1"/>
    <col min="4883" max="4883" width="11.28515625" style="122" customWidth="1"/>
    <col min="4884" max="4884" width="13.28515625" style="122" customWidth="1"/>
    <col min="4885" max="4889" width="10.5703125" style="122" customWidth="1"/>
    <col min="4890" max="4890" width="12.42578125" style="122" customWidth="1"/>
    <col min="4891" max="4901" width="10.5703125" style="122" customWidth="1"/>
    <col min="4902" max="4902" width="12.42578125" style="122" customWidth="1"/>
    <col min="4903" max="4903" width="11.28515625" style="122" customWidth="1"/>
    <col min="4904" max="4904" width="10.5703125" style="122" customWidth="1"/>
    <col min="4905" max="4905" width="9.140625" style="122"/>
    <col min="4906" max="4915" width="10.5703125" style="122" customWidth="1"/>
    <col min="4916" max="4916" width="15.42578125" style="122" customWidth="1"/>
    <col min="4917" max="4918" width="10.5703125" style="122" customWidth="1"/>
    <col min="4919" max="4919" width="12.42578125" style="122" customWidth="1"/>
    <col min="4920" max="4920" width="10.5703125" style="122" customWidth="1"/>
    <col min="4921" max="4921" width="15.85546875" style="122" customWidth="1"/>
    <col min="4922" max="4922" width="1.140625" style="122" customWidth="1"/>
    <col min="4923" max="4923" width="13.28515625" style="122" customWidth="1"/>
    <col min="4924" max="4934" width="10.42578125" style="122" customWidth="1"/>
    <col min="4935" max="4935" width="16.5703125" style="122" customWidth="1"/>
    <col min="4936" max="5120" width="9.140625" style="122"/>
    <col min="5121" max="5121" width="2" style="122" customWidth="1"/>
    <col min="5122" max="5125" width="9.140625" style="122"/>
    <col min="5126" max="5126" width="14.85546875" style="122" customWidth="1"/>
    <col min="5127" max="5127" width="21.28515625" style="122" customWidth="1"/>
    <col min="5128" max="5128" width="9.140625" style="122"/>
    <col min="5129" max="5130" width="11.28515625" style="122" customWidth="1"/>
    <col min="5131" max="5131" width="9" style="122" customWidth="1"/>
    <col min="5132" max="5132" width="10.7109375" style="122" customWidth="1"/>
    <col min="5133" max="5133" width="8.28515625" style="122" customWidth="1"/>
    <col min="5134" max="5134" width="10.7109375" style="122" customWidth="1"/>
    <col min="5135" max="5135" width="16.7109375" style="122" customWidth="1"/>
    <col min="5136" max="5136" width="11.85546875" style="122" customWidth="1"/>
    <col min="5137" max="5137" width="13.42578125" style="122" customWidth="1"/>
    <col min="5138" max="5138" width="10.7109375" style="122" customWidth="1"/>
    <col min="5139" max="5139" width="11.28515625" style="122" customWidth="1"/>
    <col min="5140" max="5140" width="13.28515625" style="122" customWidth="1"/>
    <col min="5141" max="5145" width="10.5703125" style="122" customWidth="1"/>
    <col min="5146" max="5146" width="12.42578125" style="122" customWidth="1"/>
    <col min="5147" max="5157" width="10.5703125" style="122" customWidth="1"/>
    <col min="5158" max="5158" width="12.42578125" style="122" customWidth="1"/>
    <col min="5159" max="5159" width="11.28515625" style="122" customWidth="1"/>
    <col min="5160" max="5160" width="10.5703125" style="122" customWidth="1"/>
    <col min="5161" max="5161" width="9.140625" style="122"/>
    <col min="5162" max="5171" width="10.5703125" style="122" customWidth="1"/>
    <col min="5172" max="5172" width="15.42578125" style="122" customWidth="1"/>
    <col min="5173" max="5174" width="10.5703125" style="122" customWidth="1"/>
    <col min="5175" max="5175" width="12.42578125" style="122" customWidth="1"/>
    <col min="5176" max="5176" width="10.5703125" style="122" customWidth="1"/>
    <col min="5177" max="5177" width="15.85546875" style="122" customWidth="1"/>
    <col min="5178" max="5178" width="1.140625" style="122" customWidth="1"/>
    <col min="5179" max="5179" width="13.28515625" style="122" customWidth="1"/>
    <col min="5180" max="5190" width="10.42578125" style="122" customWidth="1"/>
    <col min="5191" max="5191" width="16.5703125" style="122" customWidth="1"/>
    <col min="5192" max="5376" width="9.140625" style="122"/>
    <col min="5377" max="5377" width="2" style="122" customWidth="1"/>
    <col min="5378" max="5381" width="9.140625" style="122"/>
    <col min="5382" max="5382" width="14.85546875" style="122" customWidth="1"/>
    <col min="5383" max="5383" width="21.28515625" style="122" customWidth="1"/>
    <col min="5384" max="5384" width="9.140625" style="122"/>
    <col min="5385" max="5386" width="11.28515625" style="122" customWidth="1"/>
    <col min="5387" max="5387" width="9" style="122" customWidth="1"/>
    <col min="5388" max="5388" width="10.7109375" style="122" customWidth="1"/>
    <col min="5389" max="5389" width="8.28515625" style="122" customWidth="1"/>
    <col min="5390" max="5390" width="10.7109375" style="122" customWidth="1"/>
    <col min="5391" max="5391" width="16.7109375" style="122" customWidth="1"/>
    <col min="5392" max="5392" width="11.85546875" style="122" customWidth="1"/>
    <col min="5393" max="5393" width="13.42578125" style="122" customWidth="1"/>
    <col min="5394" max="5394" width="10.7109375" style="122" customWidth="1"/>
    <col min="5395" max="5395" width="11.28515625" style="122" customWidth="1"/>
    <col min="5396" max="5396" width="13.28515625" style="122" customWidth="1"/>
    <col min="5397" max="5401" width="10.5703125" style="122" customWidth="1"/>
    <col min="5402" max="5402" width="12.42578125" style="122" customWidth="1"/>
    <col min="5403" max="5413" width="10.5703125" style="122" customWidth="1"/>
    <col min="5414" max="5414" width="12.42578125" style="122" customWidth="1"/>
    <col min="5415" max="5415" width="11.28515625" style="122" customWidth="1"/>
    <col min="5416" max="5416" width="10.5703125" style="122" customWidth="1"/>
    <col min="5417" max="5417" width="9.140625" style="122"/>
    <col min="5418" max="5427" width="10.5703125" style="122" customWidth="1"/>
    <col min="5428" max="5428" width="15.42578125" style="122" customWidth="1"/>
    <col min="5429" max="5430" width="10.5703125" style="122" customWidth="1"/>
    <col min="5431" max="5431" width="12.42578125" style="122" customWidth="1"/>
    <col min="5432" max="5432" width="10.5703125" style="122" customWidth="1"/>
    <col min="5433" max="5433" width="15.85546875" style="122" customWidth="1"/>
    <col min="5434" max="5434" width="1.140625" style="122" customWidth="1"/>
    <col min="5435" max="5435" width="13.28515625" style="122" customWidth="1"/>
    <col min="5436" max="5446" width="10.42578125" style="122" customWidth="1"/>
    <col min="5447" max="5447" width="16.5703125" style="122" customWidth="1"/>
    <col min="5448" max="5632" width="9.140625" style="122"/>
    <col min="5633" max="5633" width="2" style="122" customWidth="1"/>
    <col min="5634" max="5637" width="9.140625" style="122"/>
    <col min="5638" max="5638" width="14.85546875" style="122" customWidth="1"/>
    <col min="5639" max="5639" width="21.28515625" style="122" customWidth="1"/>
    <col min="5640" max="5640" width="9.140625" style="122"/>
    <col min="5641" max="5642" width="11.28515625" style="122" customWidth="1"/>
    <col min="5643" max="5643" width="9" style="122" customWidth="1"/>
    <col min="5644" max="5644" width="10.7109375" style="122" customWidth="1"/>
    <col min="5645" max="5645" width="8.28515625" style="122" customWidth="1"/>
    <col min="5646" max="5646" width="10.7109375" style="122" customWidth="1"/>
    <col min="5647" max="5647" width="16.7109375" style="122" customWidth="1"/>
    <col min="5648" max="5648" width="11.85546875" style="122" customWidth="1"/>
    <col min="5649" max="5649" width="13.42578125" style="122" customWidth="1"/>
    <col min="5650" max="5650" width="10.7109375" style="122" customWidth="1"/>
    <col min="5651" max="5651" width="11.28515625" style="122" customWidth="1"/>
    <col min="5652" max="5652" width="13.28515625" style="122" customWidth="1"/>
    <col min="5653" max="5657" width="10.5703125" style="122" customWidth="1"/>
    <col min="5658" max="5658" width="12.42578125" style="122" customWidth="1"/>
    <col min="5659" max="5669" width="10.5703125" style="122" customWidth="1"/>
    <col min="5670" max="5670" width="12.42578125" style="122" customWidth="1"/>
    <col min="5671" max="5671" width="11.28515625" style="122" customWidth="1"/>
    <col min="5672" max="5672" width="10.5703125" style="122" customWidth="1"/>
    <col min="5673" max="5673" width="9.140625" style="122"/>
    <col min="5674" max="5683" width="10.5703125" style="122" customWidth="1"/>
    <col min="5684" max="5684" width="15.42578125" style="122" customWidth="1"/>
    <col min="5685" max="5686" width="10.5703125" style="122" customWidth="1"/>
    <col min="5687" max="5687" width="12.42578125" style="122" customWidth="1"/>
    <col min="5688" max="5688" width="10.5703125" style="122" customWidth="1"/>
    <col min="5689" max="5689" width="15.85546875" style="122" customWidth="1"/>
    <col min="5690" max="5690" width="1.140625" style="122" customWidth="1"/>
    <col min="5691" max="5691" width="13.28515625" style="122" customWidth="1"/>
    <col min="5692" max="5702" width="10.42578125" style="122" customWidth="1"/>
    <col min="5703" max="5703" width="16.5703125" style="122" customWidth="1"/>
    <col min="5704" max="5888" width="9.140625" style="122"/>
    <col min="5889" max="5889" width="2" style="122" customWidth="1"/>
    <col min="5890" max="5893" width="9.140625" style="122"/>
    <col min="5894" max="5894" width="14.85546875" style="122" customWidth="1"/>
    <col min="5895" max="5895" width="21.28515625" style="122" customWidth="1"/>
    <col min="5896" max="5896" width="9.140625" style="122"/>
    <col min="5897" max="5898" width="11.28515625" style="122" customWidth="1"/>
    <col min="5899" max="5899" width="9" style="122" customWidth="1"/>
    <col min="5900" max="5900" width="10.7109375" style="122" customWidth="1"/>
    <col min="5901" max="5901" width="8.28515625" style="122" customWidth="1"/>
    <col min="5902" max="5902" width="10.7109375" style="122" customWidth="1"/>
    <col min="5903" max="5903" width="16.7109375" style="122" customWidth="1"/>
    <col min="5904" max="5904" width="11.85546875" style="122" customWidth="1"/>
    <col min="5905" max="5905" width="13.42578125" style="122" customWidth="1"/>
    <col min="5906" max="5906" width="10.7109375" style="122" customWidth="1"/>
    <col min="5907" max="5907" width="11.28515625" style="122" customWidth="1"/>
    <col min="5908" max="5908" width="13.28515625" style="122" customWidth="1"/>
    <col min="5909" max="5913" width="10.5703125" style="122" customWidth="1"/>
    <col min="5914" max="5914" width="12.42578125" style="122" customWidth="1"/>
    <col min="5915" max="5925" width="10.5703125" style="122" customWidth="1"/>
    <col min="5926" max="5926" width="12.42578125" style="122" customWidth="1"/>
    <col min="5927" max="5927" width="11.28515625" style="122" customWidth="1"/>
    <col min="5928" max="5928" width="10.5703125" style="122" customWidth="1"/>
    <col min="5929" max="5929" width="9.140625" style="122"/>
    <col min="5930" max="5939" width="10.5703125" style="122" customWidth="1"/>
    <col min="5940" max="5940" width="15.42578125" style="122" customWidth="1"/>
    <col min="5941" max="5942" width="10.5703125" style="122" customWidth="1"/>
    <col min="5943" max="5943" width="12.42578125" style="122" customWidth="1"/>
    <col min="5944" max="5944" width="10.5703125" style="122" customWidth="1"/>
    <col min="5945" max="5945" width="15.85546875" style="122" customWidth="1"/>
    <col min="5946" max="5946" width="1.140625" style="122" customWidth="1"/>
    <col min="5947" max="5947" width="13.28515625" style="122" customWidth="1"/>
    <col min="5948" max="5958" width="10.42578125" style="122" customWidth="1"/>
    <col min="5959" max="5959" width="16.5703125" style="122" customWidth="1"/>
    <col min="5960" max="6144" width="9.140625" style="122"/>
    <col min="6145" max="6145" width="2" style="122" customWidth="1"/>
    <col min="6146" max="6149" width="9.140625" style="122"/>
    <col min="6150" max="6150" width="14.85546875" style="122" customWidth="1"/>
    <col min="6151" max="6151" width="21.28515625" style="122" customWidth="1"/>
    <col min="6152" max="6152" width="9.140625" style="122"/>
    <col min="6153" max="6154" width="11.28515625" style="122" customWidth="1"/>
    <col min="6155" max="6155" width="9" style="122" customWidth="1"/>
    <col min="6156" max="6156" width="10.7109375" style="122" customWidth="1"/>
    <col min="6157" max="6157" width="8.28515625" style="122" customWidth="1"/>
    <col min="6158" max="6158" width="10.7109375" style="122" customWidth="1"/>
    <col min="6159" max="6159" width="16.7109375" style="122" customWidth="1"/>
    <col min="6160" max="6160" width="11.85546875" style="122" customWidth="1"/>
    <col min="6161" max="6161" width="13.42578125" style="122" customWidth="1"/>
    <col min="6162" max="6162" width="10.7109375" style="122" customWidth="1"/>
    <col min="6163" max="6163" width="11.28515625" style="122" customWidth="1"/>
    <col min="6164" max="6164" width="13.28515625" style="122" customWidth="1"/>
    <col min="6165" max="6169" width="10.5703125" style="122" customWidth="1"/>
    <col min="6170" max="6170" width="12.42578125" style="122" customWidth="1"/>
    <col min="6171" max="6181" width="10.5703125" style="122" customWidth="1"/>
    <col min="6182" max="6182" width="12.42578125" style="122" customWidth="1"/>
    <col min="6183" max="6183" width="11.28515625" style="122" customWidth="1"/>
    <col min="6184" max="6184" width="10.5703125" style="122" customWidth="1"/>
    <col min="6185" max="6185" width="9.140625" style="122"/>
    <col min="6186" max="6195" width="10.5703125" style="122" customWidth="1"/>
    <col min="6196" max="6196" width="15.42578125" style="122" customWidth="1"/>
    <col min="6197" max="6198" width="10.5703125" style="122" customWidth="1"/>
    <col min="6199" max="6199" width="12.42578125" style="122" customWidth="1"/>
    <col min="6200" max="6200" width="10.5703125" style="122" customWidth="1"/>
    <col min="6201" max="6201" width="15.85546875" style="122" customWidth="1"/>
    <col min="6202" max="6202" width="1.140625" style="122" customWidth="1"/>
    <col min="6203" max="6203" width="13.28515625" style="122" customWidth="1"/>
    <col min="6204" max="6214" width="10.42578125" style="122" customWidth="1"/>
    <col min="6215" max="6215" width="16.5703125" style="122" customWidth="1"/>
    <col min="6216" max="6400" width="9.140625" style="122"/>
    <col min="6401" max="6401" width="2" style="122" customWidth="1"/>
    <col min="6402" max="6405" width="9.140625" style="122"/>
    <col min="6406" max="6406" width="14.85546875" style="122" customWidth="1"/>
    <col min="6407" max="6407" width="21.28515625" style="122" customWidth="1"/>
    <col min="6408" max="6408" width="9.140625" style="122"/>
    <col min="6409" max="6410" width="11.28515625" style="122" customWidth="1"/>
    <col min="6411" max="6411" width="9" style="122" customWidth="1"/>
    <col min="6412" max="6412" width="10.7109375" style="122" customWidth="1"/>
    <col min="6413" max="6413" width="8.28515625" style="122" customWidth="1"/>
    <col min="6414" max="6414" width="10.7109375" style="122" customWidth="1"/>
    <col min="6415" max="6415" width="16.7109375" style="122" customWidth="1"/>
    <col min="6416" max="6416" width="11.85546875" style="122" customWidth="1"/>
    <col min="6417" max="6417" width="13.42578125" style="122" customWidth="1"/>
    <col min="6418" max="6418" width="10.7109375" style="122" customWidth="1"/>
    <col min="6419" max="6419" width="11.28515625" style="122" customWidth="1"/>
    <col min="6420" max="6420" width="13.28515625" style="122" customWidth="1"/>
    <col min="6421" max="6425" width="10.5703125" style="122" customWidth="1"/>
    <col min="6426" max="6426" width="12.42578125" style="122" customWidth="1"/>
    <col min="6427" max="6437" width="10.5703125" style="122" customWidth="1"/>
    <col min="6438" max="6438" width="12.42578125" style="122" customWidth="1"/>
    <col min="6439" max="6439" width="11.28515625" style="122" customWidth="1"/>
    <col min="6440" max="6440" width="10.5703125" style="122" customWidth="1"/>
    <col min="6441" max="6441" width="9.140625" style="122"/>
    <col min="6442" max="6451" width="10.5703125" style="122" customWidth="1"/>
    <col min="6452" max="6452" width="15.42578125" style="122" customWidth="1"/>
    <col min="6453" max="6454" width="10.5703125" style="122" customWidth="1"/>
    <col min="6455" max="6455" width="12.42578125" style="122" customWidth="1"/>
    <col min="6456" max="6456" width="10.5703125" style="122" customWidth="1"/>
    <col min="6457" max="6457" width="15.85546875" style="122" customWidth="1"/>
    <col min="6458" max="6458" width="1.140625" style="122" customWidth="1"/>
    <col min="6459" max="6459" width="13.28515625" style="122" customWidth="1"/>
    <col min="6460" max="6470" width="10.42578125" style="122" customWidth="1"/>
    <col min="6471" max="6471" width="16.5703125" style="122" customWidth="1"/>
    <col min="6472" max="6656" width="9.140625" style="122"/>
    <col min="6657" max="6657" width="2" style="122" customWidth="1"/>
    <col min="6658" max="6661" width="9.140625" style="122"/>
    <col min="6662" max="6662" width="14.85546875" style="122" customWidth="1"/>
    <col min="6663" max="6663" width="21.28515625" style="122" customWidth="1"/>
    <col min="6664" max="6664" width="9.140625" style="122"/>
    <col min="6665" max="6666" width="11.28515625" style="122" customWidth="1"/>
    <col min="6667" max="6667" width="9" style="122" customWidth="1"/>
    <col min="6668" max="6668" width="10.7109375" style="122" customWidth="1"/>
    <col min="6669" max="6669" width="8.28515625" style="122" customWidth="1"/>
    <col min="6670" max="6670" width="10.7109375" style="122" customWidth="1"/>
    <col min="6671" max="6671" width="16.7109375" style="122" customWidth="1"/>
    <col min="6672" max="6672" width="11.85546875" style="122" customWidth="1"/>
    <col min="6673" max="6673" width="13.42578125" style="122" customWidth="1"/>
    <col min="6674" max="6674" width="10.7109375" style="122" customWidth="1"/>
    <col min="6675" max="6675" width="11.28515625" style="122" customWidth="1"/>
    <col min="6676" max="6676" width="13.28515625" style="122" customWidth="1"/>
    <col min="6677" max="6681" width="10.5703125" style="122" customWidth="1"/>
    <col min="6682" max="6682" width="12.42578125" style="122" customWidth="1"/>
    <col min="6683" max="6693" width="10.5703125" style="122" customWidth="1"/>
    <col min="6694" max="6694" width="12.42578125" style="122" customWidth="1"/>
    <col min="6695" max="6695" width="11.28515625" style="122" customWidth="1"/>
    <col min="6696" max="6696" width="10.5703125" style="122" customWidth="1"/>
    <col min="6697" max="6697" width="9.140625" style="122"/>
    <col min="6698" max="6707" width="10.5703125" style="122" customWidth="1"/>
    <col min="6708" max="6708" width="15.42578125" style="122" customWidth="1"/>
    <col min="6709" max="6710" width="10.5703125" style="122" customWidth="1"/>
    <col min="6711" max="6711" width="12.42578125" style="122" customWidth="1"/>
    <col min="6712" max="6712" width="10.5703125" style="122" customWidth="1"/>
    <col min="6713" max="6713" width="15.85546875" style="122" customWidth="1"/>
    <col min="6714" max="6714" width="1.140625" style="122" customWidth="1"/>
    <col min="6715" max="6715" width="13.28515625" style="122" customWidth="1"/>
    <col min="6716" max="6726" width="10.42578125" style="122" customWidth="1"/>
    <col min="6727" max="6727" width="16.5703125" style="122" customWidth="1"/>
    <col min="6728" max="6912" width="9.140625" style="122"/>
    <col min="6913" max="6913" width="2" style="122" customWidth="1"/>
    <col min="6914" max="6917" width="9.140625" style="122"/>
    <col min="6918" max="6918" width="14.85546875" style="122" customWidth="1"/>
    <col min="6919" max="6919" width="21.28515625" style="122" customWidth="1"/>
    <col min="6920" max="6920" width="9.140625" style="122"/>
    <col min="6921" max="6922" width="11.28515625" style="122" customWidth="1"/>
    <col min="6923" max="6923" width="9" style="122" customWidth="1"/>
    <col min="6924" max="6924" width="10.7109375" style="122" customWidth="1"/>
    <col min="6925" max="6925" width="8.28515625" style="122" customWidth="1"/>
    <col min="6926" max="6926" width="10.7109375" style="122" customWidth="1"/>
    <col min="6927" max="6927" width="16.7109375" style="122" customWidth="1"/>
    <col min="6928" max="6928" width="11.85546875" style="122" customWidth="1"/>
    <col min="6929" max="6929" width="13.42578125" style="122" customWidth="1"/>
    <col min="6930" max="6930" width="10.7109375" style="122" customWidth="1"/>
    <col min="6931" max="6931" width="11.28515625" style="122" customWidth="1"/>
    <col min="6932" max="6932" width="13.28515625" style="122" customWidth="1"/>
    <col min="6933" max="6937" width="10.5703125" style="122" customWidth="1"/>
    <col min="6938" max="6938" width="12.42578125" style="122" customWidth="1"/>
    <col min="6939" max="6949" width="10.5703125" style="122" customWidth="1"/>
    <col min="6950" max="6950" width="12.42578125" style="122" customWidth="1"/>
    <col min="6951" max="6951" width="11.28515625" style="122" customWidth="1"/>
    <col min="6952" max="6952" width="10.5703125" style="122" customWidth="1"/>
    <col min="6953" max="6953" width="9.140625" style="122"/>
    <col min="6954" max="6963" width="10.5703125" style="122" customWidth="1"/>
    <col min="6964" max="6964" width="15.42578125" style="122" customWidth="1"/>
    <col min="6965" max="6966" width="10.5703125" style="122" customWidth="1"/>
    <col min="6967" max="6967" width="12.42578125" style="122" customWidth="1"/>
    <col min="6968" max="6968" width="10.5703125" style="122" customWidth="1"/>
    <col min="6969" max="6969" width="15.85546875" style="122" customWidth="1"/>
    <col min="6970" max="6970" width="1.140625" style="122" customWidth="1"/>
    <col min="6971" max="6971" width="13.28515625" style="122" customWidth="1"/>
    <col min="6972" max="6982" width="10.42578125" style="122" customWidth="1"/>
    <col min="6983" max="6983" width="16.5703125" style="122" customWidth="1"/>
    <col min="6984" max="7168" width="9.140625" style="122"/>
    <col min="7169" max="7169" width="2" style="122" customWidth="1"/>
    <col min="7170" max="7173" width="9.140625" style="122"/>
    <col min="7174" max="7174" width="14.85546875" style="122" customWidth="1"/>
    <col min="7175" max="7175" width="21.28515625" style="122" customWidth="1"/>
    <col min="7176" max="7176" width="9.140625" style="122"/>
    <col min="7177" max="7178" width="11.28515625" style="122" customWidth="1"/>
    <col min="7179" max="7179" width="9" style="122" customWidth="1"/>
    <col min="7180" max="7180" width="10.7109375" style="122" customWidth="1"/>
    <col min="7181" max="7181" width="8.28515625" style="122" customWidth="1"/>
    <col min="7182" max="7182" width="10.7109375" style="122" customWidth="1"/>
    <col min="7183" max="7183" width="16.7109375" style="122" customWidth="1"/>
    <col min="7184" max="7184" width="11.85546875" style="122" customWidth="1"/>
    <col min="7185" max="7185" width="13.42578125" style="122" customWidth="1"/>
    <col min="7186" max="7186" width="10.7109375" style="122" customWidth="1"/>
    <col min="7187" max="7187" width="11.28515625" style="122" customWidth="1"/>
    <col min="7188" max="7188" width="13.28515625" style="122" customWidth="1"/>
    <col min="7189" max="7193" width="10.5703125" style="122" customWidth="1"/>
    <col min="7194" max="7194" width="12.42578125" style="122" customWidth="1"/>
    <col min="7195" max="7205" width="10.5703125" style="122" customWidth="1"/>
    <col min="7206" max="7206" width="12.42578125" style="122" customWidth="1"/>
    <col min="7207" max="7207" width="11.28515625" style="122" customWidth="1"/>
    <col min="7208" max="7208" width="10.5703125" style="122" customWidth="1"/>
    <col min="7209" max="7209" width="9.140625" style="122"/>
    <col min="7210" max="7219" width="10.5703125" style="122" customWidth="1"/>
    <col min="7220" max="7220" width="15.42578125" style="122" customWidth="1"/>
    <col min="7221" max="7222" width="10.5703125" style="122" customWidth="1"/>
    <col min="7223" max="7223" width="12.42578125" style="122" customWidth="1"/>
    <col min="7224" max="7224" width="10.5703125" style="122" customWidth="1"/>
    <col min="7225" max="7225" width="15.85546875" style="122" customWidth="1"/>
    <col min="7226" max="7226" width="1.140625" style="122" customWidth="1"/>
    <col min="7227" max="7227" width="13.28515625" style="122" customWidth="1"/>
    <col min="7228" max="7238" width="10.42578125" style="122" customWidth="1"/>
    <col min="7239" max="7239" width="16.5703125" style="122" customWidth="1"/>
    <col min="7240" max="7424" width="9.140625" style="122"/>
    <col min="7425" max="7425" width="2" style="122" customWidth="1"/>
    <col min="7426" max="7429" width="9.140625" style="122"/>
    <col min="7430" max="7430" width="14.85546875" style="122" customWidth="1"/>
    <col min="7431" max="7431" width="21.28515625" style="122" customWidth="1"/>
    <col min="7432" max="7432" width="9.140625" style="122"/>
    <col min="7433" max="7434" width="11.28515625" style="122" customWidth="1"/>
    <col min="7435" max="7435" width="9" style="122" customWidth="1"/>
    <col min="7436" max="7436" width="10.7109375" style="122" customWidth="1"/>
    <col min="7437" max="7437" width="8.28515625" style="122" customWidth="1"/>
    <col min="7438" max="7438" width="10.7109375" style="122" customWidth="1"/>
    <col min="7439" max="7439" width="16.7109375" style="122" customWidth="1"/>
    <col min="7440" max="7440" width="11.85546875" style="122" customWidth="1"/>
    <col min="7441" max="7441" width="13.42578125" style="122" customWidth="1"/>
    <col min="7442" max="7442" width="10.7109375" style="122" customWidth="1"/>
    <col min="7443" max="7443" width="11.28515625" style="122" customWidth="1"/>
    <col min="7444" max="7444" width="13.28515625" style="122" customWidth="1"/>
    <col min="7445" max="7449" width="10.5703125" style="122" customWidth="1"/>
    <col min="7450" max="7450" width="12.42578125" style="122" customWidth="1"/>
    <col min="7451" max="7461" width="10.5703125" style="122" customWidth="1"/>
    <col min="7462" max="7462" width="12.42578125" style="122" customWidth="1"/>
    <col min="7463" max="7463" width="11.28515625" style="122" customWidth="1"/>
    <col min="7464" max="7464" width="10.5703125" style="122" customWidth="1"/>
    <col min="7465" max="7465" width="9.140625" style="122"/>
    <col min="7466" max="7475" width="10.5703125" style="122" customWidth="1"/>
    <col min="7476" max="7476" width="15.42578125" style="122" customWidth="1"/>
    <col min="7477" max="7478" width="10.5703125" style="122" customWidth="1"/>
    <col min="7479" max="7479" width="12.42578125" style="122" customWidth="1"/>
    <col min="7480" max="7480" width="10.5703125" style="122" customWidth="1"/>
    <col min="7481" max="7481" width="15.85546875" style="122" customWidth="1"/>
    <col min="7482" max="7482" width="1.140625" style="122" customWidth="1"/>
    <col min="7483" max="7483" width="13.28515625" style="122" customWidth="1"/>
    <col min="7484" max="7494" width="10.42578125" style="122" customWidth="1"/>
    <col min="7495" max="7495" width="16.5703125" style="122" customWidth="1"/>
    <col min="7496" max="7680" width="9.140625" style="122"/>
    <col min="7681" max="7681" width="2" style="122" customWidth="1"/>
    <col min="7682" max="7685" width="9.140625" style="122"/>
    <col min="7686" max="7686" width="14.85546875" style="122" customWidth="1"/>
    <col min="7687" max="7687" width="21.28515625" style="122" customWidth="1"/>
    <col min="7688" max="7688" width="9.140625" style="122"/>
    <col min="7689" max="7690" width="11.28515625" style="122" customWidth="1"/>
    <col min="7691" max="7691" width="9" style="122" customWidth="1"/>
    <col min="7692" max="7692" width="10.7109375" style="122" customWidth="1"/>
    <col min="7693" max="7693" width="8.28515625" style="122" customWidth="1"/>
    <col min="7694" max="7694" width="10.7109375" style="122" customWidth="1"/>
    <col min="7695" max="7695" width="16.7109375" style="122" customWidth="1"/>
    <col min="7696" max="7696" width="11.85546875" style="122" customWidth="1"/>
    <col min="7697" max="7697" width="13.42578125" style="122" customWidth="1"/>
    <col min="7698" max="7698" width="10.7109375" style="122" customWidth="1"/>
    <col min="7699" max="7699" width="11.28515625" style="122" customWidth="1"/>
    <col min="7700" max="7700" width="13.28515625" style="122" customWidth="1"/>
    <col min="7701" max="7705" width="10.5703125" style="122" customWidth="1"/>
    <col min="7706" max="7706" width="12.42578125" style="122" customWidth="1"/>
    <col min="7707" max="7717" width="10.5703125" style="122" customWidth="1"/>
    <col min="7718" max="7718" width="12.42578125" style="122" customWidth="1"/>
    <col min="7719" max="7719" width="11.28515625" style="122" customWidth="1"/>
    <col min="7720" max="7720" width="10.5703125" style="122" customWidth="1"/>
    <col min="7721" max="7721" width="9.140625" style="122"/>
    <col min="7722" max="7731" width="10.5703125" style="122" customWidth="1"/>
    <col min="7732" max="7732" width="15.42578125" style="122" customWidth="1"/>
    <col min="7733" max="7734" width="10.5703125" style="122" customWidth="1"/>
    <col min="7735" max="7735" width="12.42578125" style="122" customWidth="1"/>
    <col min="7736" max="7736" width="10.5703125" style="122" customWidth="1"/>
    <col min="7737" max="7737" width="15.85546875" style="122" customWidth="1"/>
    <col min="7738" max="7738" width="1.140625" style="122" customWidth="1"/>
    <col min="7739" max="7739" width="13.28515625" style="122" customWidth="1"/>
    <col min="7740" max="7750" width="10.42578125" style="122" customWidth="1"/>
    <col min="7751" max="7751" width="16.5703125" style="122" customWidth="1"/>
    <col min="7752" max="7936" width="9.140625" style="122"/>
    <col min="7937" max="7937" width="2" style="122" customWidth="1"/>
    <col min="7938" max="7941" width="9.140625" style="122"/>
    <col min="7942" max="7942" width="14.85546875" style="122" customWidth="1"/>
    <col min="7943" max="7943" width="21.28515625" style="122" customWidth="1"/>
    <col min="7944" max="7944" width="9.140625" style="122"/>
    <col min="7945" max="7946" width="11.28515625" style="122" customWidth="1"/>
    <col min="7947" max="7947" width="9" style="122" customWidth="1"/>
    <col min="7948" max="7948" width="10.7109375" style="122" customWidth="1"/>
    <col min="7949" max="7949" width="8.28515625" style="122" customWidth="1"/>
    <col min="7950" max="7950" width="10.7109375" style="122" customWidth="1"/>
    <col min="7951" max="7951" width="16.7109375" style="122" customWidth="1"/>
    <col min="7952" max="7952" width="11.85546875" style="122" customWidth="1"/>
    <col min="7953" max="7953" width="13.42578125" style="122" customWidth="1"/>
    <col min="7954" max="7954" width="10.7109375" style="122" customWidth="1"/>
    <col min="7955" max="7955" width="11.28515625" style="122" customWidth="1"/>
    <col min="7956" max="7956" width="13.28515625" style="122" customWidth="1"/>
    <col min="7957" max="7961" width="10.5703125" style="122" customWidth="1"/>
    <col min="7962" max="7962" width="12.42578125" style="122" customWidth="1"/>
    <col min="7963" max="7973" width="10.5703125" style="122" customWidth="1"/>
    <col min="7974" max="7974" width="12.42578125" style="122" customWidth="1"/>
    <col min="7975" max="7975" width="11.28515625" style="122" customWidth="1"/>
    <col min="7976" max="7976" width="10.5703125" style="122" customWidth="1"/>
    <col min="7977" max="7977" width="9.140625" style="122"/>
    <col min="7978" max="7987" width="10.5703125" style="122" customWidth="1"/>
    <col min="7988" max="7988" width="15.42578125" style="122" customWidth="1"/>
    <col min="7989" max="7990" width="10.5703125" style="122" customWidth="1"/>
    <col min="7991" max="7991" width="12.42578125" style="122" customWidth="1"/>
    <col min="7992" max="7992" width="10.5703125" style="122" customWidth="1"/>
    <col min="7993" max="7993" width="15.85546875" style="122" customWidth="1"/>
    <col min="7994" max="7994" width="1.140625" style="122" customWidth="1"/>
    <col min="7995" max="7995" width="13.28515625" style="122" customWidth="1"/>
    <col min="7996" max="8006" width="10.42578125" style="122" customWidth="1"/>
    <col min="8007" max="8007" width="16.5703125" style="122" customWidth="1"/>
    <col min="8008" max="8192" width="9.140625" style="122"/>
    <col min="8193" max="8193" width="2" style="122" customWidth="1"/>
    <col min="8194" max="8197" width="9.140625" style="122"/>
    <col min="8198" max="8198" width="14.85546875" style="122" customWidth="1"/>
    <col min="8199" max="8199" width="21.28515625" style="122" customWidth="1"/>
    <col min="8200" max="8200" width="9.140625" style="122"/>
    <col min="8201" max="8202" width="11.28515625" style="122" customWidth="1"/>
    <col min="8203" max="8203" width="9" style="122" customWidth="1"/>
    <col min="8204" max="8204" width="10.7109375" style="122" customWidth="1"/>
    <col min="8205" max="8205" width="8.28515625" style="122" customWidth="1"/>
    <col min="8206" max="8206" width="10.7109375" style="122" customWidth="1"/>
    <col min="8207" max="8207" width="16.7109375" style="122" customWidth="1"/>
    <col min="8208" max="8208" width="11.85546875" style="122" customWidth="1"/>
    <col min="8209" max="8209" width="13.42578125" style="122" customWidth="1"/>
    <col min="8210" max="8210" width="10.7109375" style="122" customWidth="1"/>
    <col min="8211" max="8211" width="11.28515625" style="122" customWidth="1"/>
    <col min="8212" max="8212" width="13.28515625" style="122" customWidth="1"/>
    <col min="8213" max="8217" width="10.5703125" style="122" customWidth="1"/>
    <col min="8218" max="8218" width="12.42578125" style="122" customWidth="1"/>
    <col min="8219" max="8229" width="10.5703125" style="122" customWidth="1"/>
    <col min="8230" max="8230" width="12.42578125" style="122" customWidth="1"/>
    <col min="8231" max="8231" width="11.28515625" style="122" customWidth="1"/>
    <col min="8232" max="8232" width="10.5703125" style="122" customWidth="1"/>
    <col min="8233" max="8233" width="9.140625" style="122"/>
    <col min="8234" max="8243" width="10.5703125" style="122" customWidth="1"/>
    <col min="8244" max="8244" width="15.42578125" style="122" customWidth="1"/>
    <col min="8245" max="8246" width="10.5703125" style="122" customWidth="1"/>
    <col min="8247" max="8247" width="12.42578125" style="122" customWidth="1"/>
    <col min="8248" max="8248" width="10.5703125" style="122" customWidth="1"/>
    <col min="8249" max="8249" width="15.85546875" style="122" customWidth="1"/>
    <col min="8250" max="8250" width="1.140625" style="122" customWidth="1"/>
    <col min="8251" max="8251" width="13.28515625" style="122" customWidth="1"/>
    <col min="8252" max="8262" width="10.42578125" style="122" customWidth="1"/>
    <col min="8263" max="8263" width="16.5703125" style="122" customWidth="1"/>
    <col min="8264" max="8448" width="9.140625" style="122"/>
    <col min="8449" max="8449" width="2" style="122" customWidth="1"/>
    <col min="8450" max="8453" width="9.140625" style="122"/>
    <col min="8454" max="8454" width="14.85546875" style="122" customWidth="1"/>
    <col min="8455" max="8455" width="21.28515625" style="122" customWidth="1"/>
    <col min="8456" max="8456" width="9.140625" style="122"/>
    <col min="8457" max="8458" width="11.28515625" style="122" customWidth="1"/>
    <col min="8459" max="8459" width="9" style="122" customWidth="1"/>
    <col min="8460" max="8460" width="10.7109375" style="122" customWidth="1"/>
    <col min="8461" max="8461" width="8.28515625" style="122" customWidth="1"/>
    <col min="8462" max="8462" width="10.7109375" style="122" customWidth="1"/>
    <col min="8463" max="8463" width="16.7109375" style="122" customWidth="1"/>
    <col min="8464" max="8464" width="11.85546875" style="122" customWidth="1"/>
    <col min="8465" max="8465" width="13.42578125" style="122" customWidth="1"/>
    <col min="8466" max="8466" width="10.7109375" style="122" customWidth="1"/>
    <col min="8467" max="8467" width="11.28515625" style="122" customWidth="1"/>
    <col min="8468" max="8468" width="13.28515625" style="122" customWidth="1"/>
    <col min="8469" max="8473" width="10.5703125" style="122" customWidth="1"/>
    <col min="8474" max="8474" width="12.42578125" style="122" customWidth="1"/>
    <col min="8475" max="8485" width="10.5703125" style="122" customWidth="1"/>
    <col min="8486" max="8486" width="12.42578125" style="122" customWidth="1"/>
    <col min="8487" max="8487" width="11.28515625" style="122" customWidth="1"/>
    <col min="8488" max="8488" width="10.5703125" style="122" customWidth="1"/>
    <col min="8489" max="8489" width="9.140625" style="122"/>
    <col min="8490" max="8499" width="10.5703125" style="122" customWidth="1"/>
    <col min="8500" max="8500" width="15.42578125" style="122" customWidth="1"/>
    <col min="8501" max="8502" width="10.5703125" style="122" customWidth="1"/>
    <col min="8503" max="8503" width="12.42578125" style="122" customWidth="1"/>
    <col min="8504" max="8504" width="10.5703125" style="122" customWidth="1"/>
    <col min="8505" max="8505" width="15.85546875" style="122" customWidth="1"/>
    <col min="8506" max="8506" width="1.140625" style="122" customWidth="1"/>
    <col min="8507" max="8507" width="13.28515625" style="122" customWidth="1"/>
    <col min="8508" max="8518" width="10.42578125" style="122" customWidth="1"/>
    <col min="8519" max="8519" width="16.5703125" style="122" customWidth="1"/>
    <col min="8520" max="8704" width="9.140625" style="122"/>
    <col min="8705" max="8705" width="2" style="122" customWidth="1"/>
    <col min="8706" max="8709" width="9.140625" style="122"/>
    <col min="8710" max="8710" width="14.85546875" style="122" customWidth="1"/>
    <col min="8711" max="8711" width="21.28515625" style="122" customWidth="1"/>
    <col min="8712" max="8712" width="9.140625" style="122"/>
    <col min="8713" max="8714" width="11.28515625" style="122" customWidth="1"/>
    <col min="8715" max="8715" width="9" style="122" customWidth="1"/>
    <col min="8716" max="8716" width="10.7109375" style="122" customWidth="1"/>
    <col min="8717" max="8717" width="8.28515625" style="122" customWidth="1"/>
    <col min="8718" max="8718" width="10.7109375" style="122" customWidth="1"/>
    <col min="8719" max="8719" width="16.7109375" style="122" customWidth="1"/>
    <col min="8720" max="8720" width="11.85546875" style="122" customWidth="1"/>
    <col min="8721" max="8721" width="13.42578125" style="122" customWidth="1"/>
    <col min="8722" max="8722" width="10.7109375" style="122" customWidth="1"/>
    <col min="8723" max="8723" width="11.28515625" style="122" customWidth="1"/>
    <col min="8724" max="8724" width="13.28515625" style="122" customWidth="1"/>
    <col min="8725" max="8729" width="10.5703125" style="122" customWidth="1"/>
    <col min="8730" max="8730" width="12.42578125" style="122" customWidth="1"/>
    <col min="8731" max="8741" width="10.5703125" style="122" customWidth="1"/>
    <col min="8742" max="8742" width="12.42578125" style="122" customWidth="1"/>
    <col min="8743" max="8743" width="11.28515625" style="122" customWidth="1"/>
    <col min="8744" max="8744" width="10.5703125" style="122" customWidth="1"/>
    <col min="8745" max="8745" width="9.140625" style="122"/>
    <col min="8746" max="8755" width="10.5703125" style="122" customWidth="1"/>
    <col min="8756" max="8756" width="15.42578125" style="122" customWidth="1"/>
    <col min="8757" max="8758" width="10.5703125" style="122" customWidth="1"/>
    <col min="8759" max="8759" width="12.42578125" style="122" customWidth="1"/>
    <col min="8760" max="8760" width="10.5703125" style="122" customWidth="1"/>
    <col min="8761" max="8761" width="15.85546875" style="122" customWidth="1"/>
    <col min="8762" max="8762" width="1.140625" style="122" customWidth="1"/>
    <col min="8763" max="8763" width="13.28515625" style="122" customWidth="1"/>
    <col min="8764" max="8774" width="10.42578125" style="122" customWidth="1"/>
    <col min="8775" max="8775" width="16.5703125" style="122" customWidth="1"/>
    <col min="8776" max="8960" width="9.140625" style="122"/>
    <col min="8961" max="8961" width="2" style="122" customWidth="1"/>
    <col min="8962" max="8965" width="9.140625" style="122"/>
    <col min="8966" max="8966" width="14.85546875" style="122" customWidth="1"/>
    <col min="8967" max="8967" width="21.28515625" style="122" customWidth="1"/>
    <col min="8968" max="8968" width="9.140625" style="122"/>
    <col min="8969" max="8970" width="11.28515625" style="122" customWidth="1"/>
    <col min="8971" max="8971" width="9" style="122" customWidth="1"/>
    <col min="8972" max="8972" width="10.7109375" style="122" customWidth="1"/>
    <col min="8973" max="8973" width="8.28515625" style="122" customWidth="1"/>
    <col min="8974" max="8974" width="10.7109375" style="122" customWidth="1"/>
    <col min="8975" max="8975" width="16.7109375" style="122" customWidth="1"/>
    <col min="8976" max="8976" width="11.85546875" style="122" customWidth="1"/>
    <col min="8977" max="8977" width="13.42578125" style="122" customWidth="1"/>
    <col min="8978" max="8978" width="10.7109375" style="122" customWidth="1"/>
    <col min="8979" max="8979" width="11.28515625" style="122" customWidth="1"/>
    <col min="8980" max="8980" width="13.28515625" style="122" customWidth="1"/>
    <col min="8981" max="8985" width="10.5703125" style="122" customWidth="1"/>
    <col min="8986" max="8986" width="12.42578125" style="122" customWidth="1"/>
    <col min="8987" max="8997" width="10.5703125" style="122" customWidth="1"/>
    <col min="8998" max="8998" width="12.42578125" style="122" customWidth="1"/>
    <col min="8999" max="8999" width="11.28515625" style="122" customWidth="1"/>
    <col min="9000" max="9000" width="10.5703125" style="122" customWidth="1"/>
    <col min="9001" max="9001" width="9.140625" style="122"/>
    <col min="9002" max="9011" width="10.5703125" style="122" customWidth="1"/>
    <col min="9012" max="9012" width="15.42578125" style="122" customWidth="1"/>
    <col min="9013" max="9014" width="10.5703125" style="122" customWidth="1"/>
    <col min="9015" max="9015" width="12.42578125" style="122" customWidth="1"/>
    <col min="9016" max="9016" width="10.5703125" style="122" customWidth="1"/>
    <col min="9017" max="9017" width="15.85546875" style="122" customWidth="1"/>
    <col min="9018" max="9018" width="1.140625" style="122" customWidth="1"/>
    <col min="9019" max="9019" width="13.28515625" style="122" customWidth="1"/>
    <col min="9020" max="9030" width="10.42578125" style="122" customWidth="1"/>
    <col min="9031" max="9031" width="16.5703125" style="122" customWidth="1"/>
    <col min="9032" max="9216" width="9.140625" style="122"/>
    <col min="9217" max="9217" width="2" style="122" customWidth="1"/>
    <col min="9218" max="9221" width="9.140625" style="122"/>
    <col min="9222" max="9222" width="14.85546875" style="122" customWidth="1"/>
    <col min="9223" max="9223" width="21.28515625" style="122" customWidth="1"/>
    <col min="9224" max="9224" width="9.140625" style="122"/>
    <col min="9225" max="9226" width="11.28515625" style="122" customWidth="1"/>
    <col min="9227" max="9227" width="9" style="122" customWidth="1"/>
    <col min="9228" max="9228" width="10.7109375" style="122" customWidth="1"/>
    <col min="9229" max="9229" width="8.28515625" style="122" customWidth="1"/>
    <col min="9230" max="9230" width="10.7109375" style="122" customWidth="1"/>
    <col min="9231" max="9231" width="16.7109375" style="122" customWidth="1"/>
    <col min="9232" max="9232" width="11.85546875" style="122" customWidth="1"/>
    <col min="9233" max="9233" width="13.42578125" style="122" customWidth="1"/>
    <col min="9234" max="9234" width="10.7109375" style="122" customWidth="1"/>
    <col min="9235" max="9235" width="11.28515625" style="122" customWidth="1"/>
    <col min="9236" max="9236" width="13.28515625" style="122" customWidth="1"/>
    <col min="9237" max="9241" width="10.5703125" style="122" customWidth="1"/>
    <col min="9242" max="9242" width="12.42578125" style="122" customWidth="1"/>
    <col min="9243" max="9253" width="10.5703125" style="122" customWidth="1"/>
    <col min="9254" max="9254" width="12.42578125" style="122" customWidth="1"/>
    <col min="9255" max="9255" width="11.28515625" style="122" customWidth="1"/>
    <col min="9256" max="9256" width="10.5703125" style="122" customWidth="1"/>
    <col min="9257" max="9257" width="9.140625" style="122"/>
    <col min="9258" max="9267" width="10.5703125" style="122" customWidth="1"/>
    <col min="9268" max="9268" width="15.42578125" style="122" customWidth="1"/>
    <col min="9269" max="9270" width="10.5703125" style="122" customWidth="1"/>
    <col min="9271" max="9271" width="12.42578125" style="122" customWidth="1"/>
    <col min="9272" max="9272" width="10.5703125" style="122" customWidth="1"/>
    <col min="9273" max="9273" width="15.85546875" style="122" customWidth="1"/>
    <col min="9274" max="9274" width="1.140625" style="122" customWidth="1"/>
    <col min="9275" max="9275" width="13.28515625" style="122" customWidth="1"/>
    <col min="9276" max="9286" width="10.42578125" style="122" customWidth="1"/>
    <col min="9287" max="9287" width="16.5703125" style="122" customWidth="1"/>
    <col min="9288" max="9472" width="9.140625" style="122"/>
    <col min="9473" max="9473" width="2" style="122" customWidth="1"/>
    <col min="9474" max="9477" width="9.140625" style="122"/>
    <col min="9478" max="9478" width="14.85546875" style="122" customWidth="1"/>
    <col min="9479" max="9479" width="21.28515625" style="122" customWidth="1"/>
    <col min="9480" max="9480" width="9.140625" style="122"/>
    <col min="9481" max="9482" width="11.28515625" style="122" customWidth="1"/>
    <col min="9483" max="9483" width="9" style="122" customWidth="1"/>
    <col min="9484" max="9484" width="10.7109375" style="122" customWidth="1"/>
    <col min="9485" max="9485" width="8.28515625" style="122" customWidth="1"/>
    <col min="9486" max="9486" width="10.7109375" style="122" customWidth="1"/>
    <col min="9487" max="9487" width="16.7109375" style="122" customWidth="1"/>
    <col min="9488" max="9488" width="11.85546875" style="122" customWidth="1"/>
    <col min="9489" max="9489" width="13.42578125" style="122" customWidth="1"/>
    <col min="9490" max="9490" width="10.7109375" style="122" customWidth="1"/>
    <col min="9491" max="9491" width="11.28515625" style="122" customWidth="1"/>
    <col min="9492" max="9492" width="13.28515625" style="122" customWidth="1"/>
    <col min="9493" max="9497" width="10.5703125" style="122" customWidth="1"/>
    <col min="9498" max="9498" width="12.42578125" style="122" customWidth="1"/>
    <col min="9499" max="9509" width="10.5703125" style="122" customWidth="1"/>
    <col min="9510" max="9510" width="12.42578125" style="122" customWidth="1"/>
    <col min="9511" max="9511" width="11.28515625" style="122" customWidth="1"/>
    <col min="9512" max="9512" width="10.5703125" style="122" customWidth="1"/>
    <col min="9513" max="9513" width="9.140625" style="122"/>
    <col min="9514" max="9523" width="10.5703125" style="122" customWidth="1"/>
    <col min="9524" max="9524" width="15.42578125" style="122" customWidth="1"/>
    <col min="9525" max="9526" width="10.5703125" style="122" customWidth="1"/>
    <col min="9527" max="9527" width="12.42578125" style="122" customWidth="1"/>
    <col min="9528" max="9528" width="10.5703125" style="122" customWidth="1"/>
    <col min="9529" max="9529" width="15.85546875" style="122" customWidth="1"/>
    <col min="9530" max="9530" width="1.140625" style="122" customWidth="1"/>
    <col min="9531" max="9531" width="13.28515625" style="122" customWidth="1"/>
    <col min="9532" max="9542" width="10.42578125" style="122" customWidth="1"/>
    <col min="9543" max="9543" width="16.5703125" style="122" customWidth="1"/>
    <col min="9544" max="9728" width="9.140625" style="122"/>
    <col min="9729" max="9729" width="2" style="122" customWidth="1"/>
    <col min="9730" max="9733" width="9.140625" style="122"/>
    <col min="9734" max="9734" width="14.85546875" style="122" customWidth="1"/>
    <col min="9735" max="9735" width="21.28515625" style="122" customWidth="1"/>
    <col min="9736" max="9736" width="9.140625" style="122"/>
    <col min="9737" max="9738" width="11.28515625" style="122" customWidth="1"/>
    <col min="9739" max="9739" width="9" style="122" customWidth="1"/>
    <col min="9740" max="9740" width="10.7109375" style="122" customWidth="1"/>
    <col min="9741" max="9741" width="8.28515625" style="122" customWidth="1"/>
    <col min="9742" max="9742" width="10.7109375" style="122" customWidth="1"/>
    <col min="9743" max="9743" width="16.7109375" style="122" customWidth="1"/>
    <col min="9744" max="9744" width="11.85546875" style="122" customWidth="1"/>
    <col min="9745" max="9745" width="13.42578125" style="122" customWidth="1"/>
    <col min="9746" max="9746" width="10.7109375" style="122" customWidth="1"/>
    <col min="9747" max="9747" width="11.28515625" style="122" customWidth="1"/>
    <col min="9748" max="9748" width="13.28515625" style="122" customWidth="1"/>
    <col min="9749" max="9753" width="10.5703125" style="122" customWidth="1"/>
    <col min="9754" max="9754" width="12.42578125" style="122" customWidth="1"/>
    <col min="9755" max="9765" width="10.5703125" style="122" customWidth="1"/>
    <col min="9766" max="9766" width="12.42578125" style="122" customWidth="1"/>
    <col min="9767" max="9767" width="11.28515625" style="122" customWidth="1"/>
    <col min="9768" max="9768" width="10.5703125" style="122" customWidth="1"/>
    <col min="9769" max="9769" width="9.140625" style="122"/>
    <col min="9770" max="9779" width="10.5703125" style="122" customWidth="1"/>
    <col min="9780" max="9780" width="15.42578125" style="122" customWidth="1"/>
    <col min="9781" max="9782" width="10.5703125" style="122" customWidth="1"/>
    <col min="9783" max="9783" width="12.42578125" style="122" customWidth="1"/>
    <col min="9784" max="9784" width="10.5703125" style="122" customWidth="1"/>
    <col min="9785" max="9785" width="15.85546875" style="122" customWidth="1"/>
    <col min="9786" max="9786" width="1.140625" style="122" customWidth="1"/>
    <col min="9787" max="9787" width="13.28515625" style="122" customWidth="1"/>
    <col min="9788" max="9798" width="10.42578125" style="122" customWidth="1"/>
    <col min="9799" max="9799" width="16.5703125" style="122" customWidth="1"/>
    <col min="9800" max="9984" width="9.140625" style="122"/>
    <col min="9985" max="9985" width="2" style="122" customWidth="1"/>
    <col min="9986" max="9989" width="9.140625" style="122"/>
    <col min="9990" max="9990" width="14.85546875" style="122" customWidth="1"/>
    <col min="9991" max="9991" width="21.28515625" style="122" customWidth="1"/>
    <col min="9992" max="9992" width="9.140625" style="122"/>
    <col min="9993" max="9994" width="11.28515625" style="122" customWidth="1"/>
    <col min="9995" max="9995" width="9" style="122" customWidth="1"/>
    <col min="9996" max="9996" width="10.7109375" style="122" customWidth="1"/>
    <col min="9997" max="9997" width="8.28515625" style="122" customWidth="1"/>
    <col min="9998" max="9998" width="10.7109375" style="122" customWidth="1"/>
    <col min="9999" max="9999" width="16.7109375" style="122" customWidth="1"/>
    <col min="10000" max="10000" width="11.85546875" style="122" customWidth="1"/>
    <col min="10001" max="10001" width="13.42578125" style="122" customWidth="1"/>
    <col min="10002" max="10002" width="10.7109375" style="122" customWidth="1"/>
    <col min="10003" max="10003" width="11.28515625" style="122" customWidth="1"/>
    <col min="10004" max="10004" width="13.28515625" style="122" customWidth="1"/>
    <col min="10005" max="10009" width="10.5703125" style="122" customWidth="1"/>
    <col min="10010" max="10010" width="12.42578125" style="122" customWidth="1"/>
    <col min="10011" max="10021" width="10.5703125" style="122" customWidth="1"/>
    <col min="10022" max="10022" width="12.42578125" style="122" customWidth="1"/>
    <col min="10023" max="10023" width="11.28515625" style="122" customWidth="1"/>
    <col min="10024" max="10024" width="10.5703125" style="122" customWidth="1"/>
    <col min="10025" max="10025" width="9.140625" style="122"/>
    <col min="10026" max="10035" width="10.5703125" style="122" customWidth="1"/>
    <col min="10036" max="10036" width="15.42578125" style="122" customWidth="1"/>
    <col min="10037" max="10038" width="10.5703125" style="122" customWidth="1"/>
    <col min="10039" max="10039" width="12.42578125" style="122" customWidth="1"/>
    <col min="10040" max="10040" width="10.5703125" style="122" customWidth="1"/>
    <col min="10041" max="10041" width="15.85546875" style="122" customWidth="1"/>
    <col min="10042" max="10042" width="1.140625" style="122" customWidth="1"/>
    <col min="10043" max="10043" width="13.28515625" style="122" customWidth="1"/>
    <col min="10044" max="10054" width="10.42578125" style="122" customWidth="1"/>
    <col min="10055" max="10055" width="16.5703125" style="122" customWidth="1"/>
    <col min="10056" max="10240" width="9.140625" style="122"/>
    <col min="10241" max="10241" width="2" style="122" customWidth="1"/>
    <col min="10242" max="10245" width="9.140625" style="122"/>
    <col min="10246" max="10246" width="14.85546875" style="122" customWidth="1"/>
    <col min="10247" max="10247" width="21.28515625" style="122" customWidth="1"/>
    <col min="10248" max="10248" width="9.140625" style="122"/>
    <col min="10249" max="10250" width="11.28515625" style="122" customWidth="1"/>
    <col min="10251" max="10251" width="9" style="122" customWidth="1"/>
    <col min="10252" max="10252" width="10.7109375" style="122" customWidth="1"/>
    <col min="10253" max="10253" width="8.28515625" style="122" customWidth="1"/>
    <col min="10254" max="10254" width="10.7109375" style="122" customWidth="1"/>
    <col min="10255" max="10255" width="16.7109375" style="122" customWidth="1"/>
    <col min="10256" max="10256" width="11.85546875" style="122" customWidth="1"/>
    <col min="10257" max="10257" width="13.42578125" style="122" customWidth="1"/>
    <col min="10258" max="10258" width="10.7109375" style="122" customWidth="1"/>
    <col min="10259" max="10259" width="11.28515625" style="122" customWidth="1"/>
    <col min="10260" max="10260" width="13.28515625" style="122" customWidth="1"/>
    <col min="10261" max="10265" width="10.5703125" style="122" customWidth="1"/>
    <col min="10266" max="10266" width="12.42578125" style="122" customWidth="1"/>
    <col min="10267" max="10277" width="10.5703125" style="122" customWidth="1"/>
    <col min="10278" max="10278" width="12.42578125" style="122" customWidth="1"/>
    <col min="10279" max="10279" width="11.28515625" style="122" customWidth="1"/>
    <col min="10280" max="10280" width="10.5703125" style="122" customWidth="1"/>
    <col min="10281" max="10281" width="9.140625" style="122"/>
    <col min="10282" max="10291" width="10.5703125" style="122" customWidth="1"/>
    <col min="10292" max="10292" width="15.42578125" style="122" customWidth="1"/>
    <col min="10293" max="10294" width="10.5703125" style="122" customWidth="1"/>
    <col min="10295" max="10295" width="12.42578125" style="122" customWidth="1"/>
    <col min="10296" max="10296" width="10.5703125" style="122" customWidth="1"/>
    <col min="10297" max="10297" width="15.85546875" style="122" customWidth="1"/>
    <col min="10298" max="10298" width="1.140625" style="122" customWidth="1"/>
    <col min="10299" max="10299" width="13.28515625" style="122" customWidth="1"/>
    <col min="10300" max="10310" width="10.42578125" style="122" customWidth="1"/>
    <col min="10311" max="10311" width="16.5703125" style="122" customWidth="1"/>
    <col min="10312" max="10496" width="9.140625" style="122"/>
    <col min="10497" max="10497" width="2" style="122" customWidth="1"/>
    <col min="10498" max="10501" width="9.140625" style="122"/>
    <col min="10502" max="10502" width="14.85546875" style="122" customWidth="1"/>
    <col min="10503" max="10503" width="21.28515625" style="122" customWidth="1"/>
    <col min="10504" max="10504" width="9.140625" style="122"/>
    <col min="10505" max="10506" width="11.28515625" style="122" customWidth="1"/>
    <col min="10507" max="10507" width="9" style="122" customWidth="1"/>
    <col min="10508" max="10508" width="10.7109375" style="122" customWidth="1"/>
    <col min="10509" max="10509" width="8.28515625" style="122" customWidth="1"/>
    <col min="10510" max="10510" width="10.7109375" style="122" customWidth="1"/>
    <col min="10511" max="10511" width="16.7109375" style="122" customWidth="1"/>
    <col min="10512" max="10512" width="11.85546875" style="122" customWidth="1"/>
    <col min="10513" max="10513" width="13.42578125" style="122" customWidth="1"/>
    <col min="10514" max="10514" width="10.7109375" style="122" customWidth="1"/>
    <col min="10515" max="10515" width="11.28515625" style="122" customWidth="1"/>
    <col min="10516" max="10516" width="13.28515625" style="122" customWidth="1"/>
    <col min="10517" max="10521" width="10.5703125" style="122" customWidth="1"/>
    <col min="10522" max="10522" width="12.42578125" style="122" customWidth="1"/>
    <col min="10523" max="10533" width="10.5703125" style="122" customWidth="1"/>
    <col min="10534" max="10534" width="12.42578125" style="122" customWidth="1"/>
    <col min="10535" max="10535" width="11.28515625" style="122" customWidth="1"/>
    <col min="10536" max="10536" width="10.5703125" style="122" customWidth="1"/>
    <col min="10537" max="10537" width="9.140625" style="122"/>
    <col min="10538" max="10547" width="10.5703125" style="122" customWidth="1"/>
    <col min="10548" max="10548" width="15.42578125" style="122" customWidth="1"/>
    <col min="10549" max="10550" width="10.5703125" style="122" customWidth="1"/>
    <col min="10551" max="10551" width="12.42578125" style="122" customWidth="1"/>
    <col min="10552" max="10552" width="10.5703125" style="122" customWidth="1"/>
    <col min="10553" max="10553" width="15.85546875" style="122" customWidth="1"/>
    <col min="10554" max="10554" width="1.140625" style="122" customWidth="1"/>
    <col min="10555" max="10555" width="13.28515625" style="122" customWidth="1"/>
    <col min="10556" max="10566" width="10.42578125" style="122" customWidth="1"/>
    <col min="10567" max="10567" width="16.5703125" style="122" customWidth="1"/>
    <col min="10568" max="10752" width="9.140625" style="122"/>
    <col min="10753" max="10753" width="2" style="122" customWidth="1"/>
    <col min="10754" max="10757" width="9.140625" style="122"/>
    <col min="10758" max="10758" width="14.85546875" style="122" customWidth="1"/>
    <col min="10759" max="10759" width="21.28515625" style="122" customWidth="1"/>
    <col min="10760" max="10760" width="9.140625" style="122"/>
    <col min="10761" max="10762" width="11.28515625" style="122" customWidth="1"/>
    <col min="10763" max="10763" width="9" style="122" customWidth="1"/>
    <col min="10764" max="10764" width="10.7109375" style="122" customWidth="1"/>
    <col min="10765" max="10765" width="8.28515625" style="122" customWidth="1"/>
    <col min="10766" max="10766" width="10.7109375" style="122" customWidth="1"/>
    <col min="10767" max="10767" width="16.7109375" style="122" customWidth="1"/>
    <col min="10768" max="10768" width="11.85546875" style="122" customWidth="1"/>
    <col min="10769" max="10769" width="13.42578125" style="122" customWidth="1"/>
    <col min="10770" max="10770" width="10.7109375" style="122" customWidth="1"/>
    <col min="10771" max="10771" width="11.28515625" style="122" customWidth="1"/>
    <col min="10772" max="10772" width="13.28515625" style="122" customWidth="1"/>
    <col min="10773" max="10777" width="10.5703125" style="122" customWidth="1"/>
    <col min="10778" max="10778" width="12.42578125" style="122" customWidth="1"/>
    <col min="10779" max="10789" width="10.5703125" style="122" customWidth="1"/>
    <col min="10790" max="10790" width="12.42578125" style="122" customWidth="1"/>
    <col min="10791" max="10791" width="11.28515625" style="122" customWidth="1"/>
    <col min="10792" max="10792" width="10.5703125" style="122" customWidth="1"/>
    <col min="10793" max="10793" width="9.140625" style="122"/>
    <col min="10794" max="10803" width="10.5703125" style="122" customWidth="1"/>
    <col min="10804" max="10804" width="15.42578125" style="122" customWidth="1"/>
    <col min="10805" max="10806" width="10.5703125" style="122" customWidth="1"/>
    <col min="10807" max="10807" width="12.42578125" style="122" customWidth="1"/>
    <col min="10808" max="10808" width="10.5703125" style="122" customWidth="1"/>
    <col min="10809" max="10809" width="15.85546875" style="122" customWidth="1"/>
    <col min="10810" max="10810" width="1.140625" style="122" customWidth="1"/>
    <col min="10811" max="10811" width="13.28515625" style="122" customWidth="1"/>
    <col min="10812" max="10822" width="10.42578125" style="122" customWidth="1"/>
    <col min="10823" max="10823" width="16.5703125" style="122" customWidth="1"/>
    <col min="10824" max="11008" width="9.140625" style="122"/>
    <col min="11009" max="11009" width="2" style="122" customWidth="1"/>
    <col min="11010" max="11013" width="9.140625" style="122"/>
    <col min="11014" max="11014" width="14.85546875" style="122" customWidth="1"/>
    <col min="11015" max="11015" width="21.28515625" style="122" customWidth="1"/>
    <col min="11016" max="11016" width="9.140625" style="122"/>
    <col min="11017" max="11018" width="11.28515625" style="122" customWidth="1"/>
    <col min="11019" max="11019" width="9" style="122" customWidth="1"/>
    <col min="11020" max="11020" width="10.7109375" style="122" customWidth="1"/>
    <col min="11021" max="11021" width="8.28515625" style="122" customWidth="1"/>
    <col min="11022" max="11022" width="10.7109375" style="122" customWidth="1"/>
    <col min="11023" max="11023" width="16.7109375" style="122" customWidth="1"/>
    <col min="11024" max="11024" width="11.85546875" style="122" customWidth="1"/>
    <col min="11025" max="11025" width="13.42578125" style="122" customWidth="1"/>
    <col min="11026" max="11026" width="10.7109375" style="122" customWidth="1"/>
    <col min="11027" max="11027" width="11.28515625" style="122" customWidth="1"/>
    <col min="11028" max="11028" width="13.28515625" style="122" customWidth="1"/>
    <col min="11029" max="11033" width="10.5703125" style="122" customWidth="1"/>
    <col min="11034" max="11034" width="12.42578125" style="122" customWidth="1"/>
    <col min="11035" max="11045" width="10.5703125" style="122" customWidth="1"/>
    <col min="11046" max="11046" width="12.42578125" style="122" customWidth="1"/>
    <col min="11047" max="11047" width="11.28515625" style="122" customWidth="1"/>
    <col min="11048" max="11048" width="10.5703125" style="122" customWidth="1"/>
    <col min="11049" max="11049" width="9.140625" style="122"/>
    <col min="11050" max="11059" width="10.5703125" style="122" customWidth="1"/>
    <col min="11060" max="11060" width="15.42578125" style="122" customWidth="1"/>
    <col min="11061" max="11062" width="10.5703125" style="122" customWidth="1"/>
    <col min="11063" max="11063" width="12.42578125" style="122" customWidth="1"/>
    <col min="11064" max="11064" width="10.5703125" style="122" customWidth="1"/>
    <col min="11065" max="11065" width="15.85546875" style="122" customWidth="1"/>
    <col min="11066" max="11066" width="1.140625" style="122" customWidth="1"/>
    <col min="11067" max="11067" width="13.28515625" style="122" customWidth="1"/>
    <col min="11068" max="11078" width="10.42578125" style="122" customWidth="1"/>
    <col min="11079" max="11079" width="16.5703125" style="122" customWidth="1"/>
    <col min="11080" max="11264" width="9.140625" style="122"/>
    <col min="11265" max="11265" width="2" style="122" customWidth="1"/>
    <col min="11266" max="11269" width="9.140625" style="122"/>
    <col min="11270" max="11270" width="14.85546875" style="122" customWidth="1"/>
    <col min="11271" max="11271" width="21.28515625" style="122" customWidth="1"/>
    <col min="11272" max="11272" width="9.140625" style="122"/>
    <col min="11273" max="11274" width="11.28515625" style="122" customWidth="1"/>
    <col min="11275" max="11275" width="9" style="122" customWidth="1"/>
    <col min="11276" max="11276" width="10.7109375" style="122" customWidth="1"/>
    <col min="11277" max="11277" width="8.28515625" style="122" customWidth="1"/>
    <col min="11278" max="11278" width="10.7109375" style="122" customWidth="1"/>
    <col min="11279" max="11279" width="16.7109375" style="122" customWidth="1"/>
    <col min="11280" max="11280" width="11.85546875" style="122" customWidth="1"/>
    <col min="11281" max="11281" width="13.42578125" style="122" customWidth="1"/>
    <col min="11282" max="11282" width="10.7109375" style="122" customWidth="1"/>
    <col min="11283" max="11283" width="11.28515625" style="122" customWidth="1"/>
    <col min="11284" max="11284" width="13.28515625" style="122" customWidth="1"/>
    <col min="11285" max="11289" width="10.5703125" style="122" customWidth="1"/>
    <col min="11290" max="11290" width="12.42578125" style="122" customWidth="1"/>
    <col min="11291" max="11301" width="10.5703125" style="122" customWidth="1"/>
    <col min="11302" max="11302" width="12.42578125" style="122" customWidth="1"/>
    <col min="11303" max="11303" width="11.28515625" style="122" customWidth="1"/>
    <col min="11304" max="11304" width="10.5703125" style="122" customWidth="1"/>
    <col min="11305" max="11305" width="9.140625" style="122"/>
    <col min="11306" max="11315" width="10.5703125" style="122" customWidth="1"/>
    <col min="11316" max="11316" width="15.42578125" style="122" customWidth="1"/>
    <col min="11317" max="11318" width="10.5703125" style="122" customWidth="1"/>
    <col min="11319" max="11319" width="12.42578125" style="122" customWidth="1"/>
    <col min="11320" max="11320" width="10.5703125" style="122" customWidth="1"/>
    <col min="11321" max="11321" width="15.85546875" style="122" customWidth="1"/>
    <col min="11322" max="11322" width="1.140625" style="122" customWidth="1"/>
    <col min="11323" max="11323" width="13.28515625" style="122" customWidth="1"/>
    <col min="11324" max="11334" width="10.42578125" style="122" customWidth="1"/>
    <col min="11335" max="11335" width="16.5703125" style="122" customWidth="1"/>
    <col min="11336" max="11520" width="9.140625" style="122"/>
    <col min="11521" max="11521" width="2" style="122" customWidth="1"/>
    <col min="11522" max="11525" width="9.140625" style="122"/>
    <col min="11526" max="11526" width="14.85546875" style="122" customWidth="1"/>
    <col min="11527" max="11527" width="21.28515625" style="122" customWidth="1"/>
    <col min="11528" max="11528" width="9.140625" style="122"/>
    <col min="11529" max="11530" width="11.28515625" style="122" customWidth="1"/>
    <col min="11531" max="11531" width="9" style="122" customWidth="1"/>
    <col min="11532" max="11532" width="10.7109375" style="122" customWidth="1"/>
    <col min="11533" max="11533" width="8.28515625" style="122" customWidth="1"/>
    <col min="11534" max="11534" width="10.7109375" style="122" customWidth="1"/>
    <col min="11535" max="11535" width="16.7109375" style="122" customWidth="1"/>
    <col min="11536" max="11536" width="11.85546875" style="122" customWidth="1"/>
    <col min="11537" max="11537" width="13.42578125" style="122" customWidth="1"/>
    <col min="11538" max="11538" width="10.7109375" style="122" customWidth="1"/>
    <col min="11539" max="11539" width="11.28515625" style="122" customWidth="1"/>
    <col min="11540" max="11540" width="13.28515625" style="122" customWidth="1"/>
    <col min="11541" max="11545" width="10.5703125" style="122" customWidth="1"/>
    <col min="11546" max="11546" width="12.42578125" style="122" customWidth="1"/>
    <col min="11547" max="11557" width="10.5703125" style="122" customWidth="1"/>
    <col min="11558" max="11558" width="12.42578125" style="122" customWidth="1"/>
    <col min="11559" max="11559" width="11.28515625" style="122" customWidth="1"/>
    <col min="11560" max="11560" width="10.5703125" style="122" customWidth="1"/>
    <col min="11561" max="11561" width="9.140625" style="122"/>
    <col min="11562" max="11571" width="10.5703125" style="122" customWidth="1"/>
    <col min="11572" max="11572" width="15.42578125" style="122" customWidth="1"/>
    <col min="11573" max="11574" width="10.5703125" style="122" customWidth="1"/>
    <col min="11575" max="11575" width="12.42578125" style="122" customWidth="1"/>
    <col min="11576" max="11576" width="10.5703125" style="122" customWidth="1"/>
    <col min="11577" max="11577" width="15.85546875" style="122" customWidth="1"/>
    <col min="11578" max="11578" width="1.140625" style="122" customWidth="1"/>
    <col min="11579" max="11579" width="13.28515625" style="122" customWidth="1"/>
    <col min="11580" max="11590" width="10.42578125" style="122" customWidth="1"/>
    <col min="11591" max="11591" width="16.5703125" style="122" customWidth="1"/>
    <col min="11592" max="11776" width="9.140625" style="122"/>
    <col min="11777" max="11777" width="2" style="122" customWidth="1"/>
    <col min="11778" max="11781" width="9.140625" style="122"/>
    <col min="11782" max="11782" width="14.85546875" style="122" customWidth="1"/>
    <col min="11783" max="11783" width="21.28515625" style="122" customWidth="1"/>
    <col min="11784" max="11784" width="9.140625" style="122"/>
    <col min="11785" max="11786" width="11.28515625" style="122" customWidth="1"/>
    <col min="11787" max="11787" width="9" style="122" customWidth="1"/>
    <col min="11788" max="11788" width="10.7109375" style="122" customWidth="1"/>
    <col min="11789" max="11789" width="8.28515625" style="122" customWidth="1"/>
    <col min="11790" max="11790" width="10.7109375" style="122" customWidth="1"/>
    <col min="11791" max="11791" width="16.7109375" style="122" customWidth="1"/>
    <col min="11792" max="11792" width="11.85546875" style="122" customWidth="1"/>
    <col min="11793" max="11793" width="13.42578125" style="122" customWidth="1"/>
    <col min="11794" max="11794" width="10.7109375" style="122" customWidth="1"/>
    <col min="11795" max="11795" width="11.28515625" style="122" customWidth="1"/>
    <col min="11796" max="11796" width="13.28515625" style="122" customWidth="1"/>
    <col min="11797" max="11801" width="10.5703125" style="122" customWidth="1"/>
    <col min="11802" max="11802" width="12.42578125" style="122" customWidth="1"/>
    <col min="11803" max="11813" width="10.5703125" style="122" customWidth="1"/>
    <col min="11814" max="11814" width="12.42578125" style="122" customWidth="1"/>
    <col min="11815" max="11815" width="11.28515625" style="122" customWidth="1"/>
    <col min="11816" max="11816" width="10.5703125" style="122" customWidth="1"/>
    <col min="11817" max="11817" width="9.140625" style="122"/>
    <col min="11818" max="11827" width="10.5703125" style="122" customWidth="1"/>
    <col min="11828" max="11828" width="15.42578125" style="122" customWidth="1"/>
    <col min="11829" max="11830" width="10.5703125" style="122" customWidth="1"/>
    <col min="11831" max="11831" width="12.42578125" style="122" customWidth="1"/>
    <col min="11832" max="11832" width="10.5703125" style="122" customWidth="1"/>
    <col min="11833" max="11833" width="15.85546875" style="122" customWidth="1"/>
    <col min="11834" max="11834" width="1.140625" style="122" customWidth="1"/>
    <col min="11835" max="11835" width="13.28515625" style="122" customWidth="1"/>
    <col min="11836" max="11846" width="10.42578125" style="122" customWidth="1"/>
    <col min="11847" max="11847" width="16.5703125" style="122" customWidth="1"/>
    <col min="11848" max="12032" width="9.140625" style="122"/>
    <col min="12033" max="12033" width="2" style="122" customWidth="1"/>
    <col min="12034" max="12037" width="9.140625" style="122"/>
    <col min="12038" max="12038" width="14.85546875" style="122" customWidth="1"/>
    <col min="12039" max="12039" width="21.28515625" style="122" customWidth="1"/>
    <col min="12040" max="12040" width="9.140625" style="122"/>
    <col min="12041" max="12042" width="11.28515625" style="122" customWidth="1"/>
    <col min="12043" max="12043" width="9" style="122" customWidth="1"/>
    <col min="12044" max="12044" width="10.7109375" style="122" customWidth="1"/>
    <col min="12045" max="12045" width="8.28515625" style="122" customWidth="1"/>
    <col min="12046" max="12046" width="10.7109375" style="122" customWidth="1"/>
    <col min="12047" max="12047" width="16.7109375" style="122" customWidth="1"/>
    <col min="12048" max="12048" width="11.85546875" style="122" customWidth="1"/>
    <col min="12049" max="12049" width="13.42578125" style="122" customWidth="1"/>
    <col min="12050" max="12050" width="10.7109375" style="122" customWidth="1"/>
    <col min="12051" max="12051" width="11.28515625" style="122" customWidth="1"/>
    <col min="12052" max="12052" width="13.28515625" style="122" customWidth="1"/>
    <col min="12053" max="12057" width="10.5703125" style="122" customWidth="1"/>
    <col min="12058" max="12058" width="12.42578125" style="122" customWidth="1"/>
    <col min="12059" max="12069" width="10.5703125" style="122" customWidth="1"/>
    <col min="12070" max="12070" width="12.42578125" style="122" customWidth="1"/>
    <col min="12071" max="12071" width="11.28515625" style="122" customWidth="1"/>
    <col min="12072" max="12072" width="10.5703125" style="122" customWidth="1"/>
    <col min="12073" max="12073" width="9.140625" style="122"/>
    <col min="12074" max="12083" width="10.5703125" style="122" customWidth="1"/>
    <col min="12084" max="12084" width="15.42578125" style="122" customWidth="1"/>
    <col min="12085" max="12086" width="10.5703125" style="122" customWidth="1"/>
    <col min="12087" max="12087" width="12.42578125" style="122" customWidth="1"/>
    <col min="12088" max="12088" width="10.5703125" style="122" customWidth="1"/>
    <col min="12089" max="12089" width="15.85546875" style="122" customWidth="1"/>
    <col min="12090" max="12090" width="1.140625" style="122" customWidth="1"/>
    <col min="12091" max="12091" width="13.28515625" style="122" customWidth="1"/>
    <col min="12092" max="12102" width="10.42578125" style="122" customWidth="1"/>
    <col min="12103" max="12103" width="16.5703125" style="122" customWidth="1"/>
    <col min="12104" max="12288" width="9.140625" style="122"/>
    <col min="12289" max="12289" width="2" style="122" customWidth="1"/>
    <col min="12290" max="12293" width="9.140625" style="122"/>
    <col min="12294" max="12294" width="14.85546875" style="122" customWidth="1"/>
    <col min="12295" max="12295" width="21.28515625" style="122" customWidth="1"/>
    <col min="12296" max="12296" width="9.140625" style="122"/>
    <col min="12297" max="12298" width="11.28515625" style="122" customWidth="1"/>
    <col min="12299" max="12299" width="9" style="122" customWidth="1"/>
    <col min="12300" max="12300" width="10.7109375" style="122" customWidth="1"/>
    <col min="12301" max="12301" width="8.28515625" style="122" customWidth="1"/>
    <col min="12302" max="12302" width="10.7109375" style="122" customWidth="1"/>
    <col min="12303" max="12303" width="16.7109375" style="122" customWidth="1"/>
    <col min="12304" max="12304" width="11.85546875" style="122" customWidth="1"/>
    <col min="12305" max="12305" width="13.42578125" style="122" customWidth="1"/>
    <col min="12306" max="12306" width="10.7109375" style="122" customWidth="1"/>
    <col min="12307" max="12307" width="11.28515625" style="122" customWidth="1"/>
    <col min="12308" max="12308" width="13.28515625" style="122" customWidth="1"/>
    <col min="12309" max="12313" width="10.5703125" style="122" customWidth="1"/>
    <col min="12314" max="12314" width="12.42578125" style="122" customWidth="1"/>
    <col min="12315" max="12325" width="10.5703125" style="122" customWidth="1"/>
    <col min="12326" max="12326" width="12.42578125" style="122" customWidth="1"/>
    <col min="12327" max="12327" width="11.28515625" style="122" customWidth="1"/>
    <col min="12328" max="12328" width="10.5703125" style="122" customWidth="1"/>
    <col min="12329" max="12329" width="9.140625" style="122"/>
    <col min="12330" max="12339" width="10.5703125" style="122" customWidth="1"/>
    <col min="12340" max="12340" width="15.42578125" style="122" customWidth="1"/>
    <col min="12341" max="12342" width="10.5703125" style="122" customWidth="1"/>
    <col min="12343" max="12343" width="12.42578125" style="122" customWidth="1"/>
    <col min="12344" max="12344" width="10.5703125" style="122" customWidth="1"/>
    <col min="12345" max="12345" width="15.85546875" style="122" customWidth="1"/>
    <col min="12346" max="12346" width="1.140625" style="122" customWidth="1"/>
    <col min="12347" max="12347" width="13.28515625" style="122" customWidth="1"/>
    <col min="12348" max="12358" width="10.42578125" style="122" customWidth="1"/>
    <col min="12359" max="12359" width="16.5703125" style="122" customWidth="1"/>
    <col min="12360" max="12544" width="9.140625" style="122"/>
    <col min="12545" max="12545" width="2" style="122" customWidth="1"/>
    <col min="12546" max="12549" width="9.140625" style="122"/>
    <col min="12550" max="12550" width="14.85546875" style="122" customWidth="1"/>
    <col min="12551" max="12551" width="21.28515625" style="122" customWidth="1"/>
    <col min="12552" max="12552" width="9.140625" style="122"/>
    <col min="12553" max="12554" width="11.28515625" style="122" customWidth="1"/>
    <col min="12555" max="12555" width="9" style="122" customWidth="1"/>
    <col min="12556" max="12556" width="10.7109375" style="122" customWidth="1"/>
    <col min="12557" max="12557" width="8.28515625" style="122" customWidth="1"/>
    <col min="12558" max="12558" width="10.7109375" style="122" customWidth="1"/>
    <col min="12559" max="12559" width="16.7109375" style="122" customWidth="1"/>
    <col min="12560" max="12560" width="11.85546875" style="122" customWidth="1"/>
    <col min="12561" max="12561" width="13.42578125" style="122" customWidth="1"/>
    <col min="12562" max="12562" width="10.7109375" style="122" customWidth="1"/>
    <col min="12563" max="12563" width="11.28515625" style="122" customWidth="1"/>
    <col min="12564" max="12564" width="13.28515625" style="122" customWidth="1"/>
    <col min="12565" max="12569" width="10.5703125" style="122" customWidth="1"/>
    <col min="12570" max="12570" width="12.42578125" style="122" customWidth="1"/>
    <col min="12571" max="12581" width="10.5703125" style="122" customWidth="1"/>
    <col min="12582" max="12582" width="12.42578125" style="122" customWidth="1"/>
    <col min="12583" max="12583" width="11.28515625" style="122" customWidth="1"/>
    <col min="12584" max="12584" width="10.5703125" style="122" customWidth="1"/>
    <col min="12585" max="12585" width="9.140625" style="122"/>
    <col min="12586" max="12595" width="10.5703125" style="122" customWidth="1"/>
    <col min="12596" max="12596" width="15.42578125" style="122" customWidth="1"/>
    <col min="12597" max="12598" width="10.5703125" style="122" customWidth="1"/>
    <col min="12599" max="12599" width="12.42578125" style="122" customWidth="1"/>
    <col min="12600" max="12600" width="10.5703125" style="122" customWidth="1"/>
    <col min="12601" max="12601" width="15.85546875" style="122" customWidth="1"/>
    <col min="12602" max="12602" width="1.140625" style="122" customWidth="1"/>
    <col min="12603" max="12603" width="13.28515625" style="122" customWidth="1"/>
    <col min="12604" max="12614" width="10.42578125" style="122" customWidth="1"/>
    <col min="12615" max="12615" width="16.5703125" style="122" customWidth="1"/>
    <col min="12616" max="12800" width="9.140625" style="122"/>
    <col min="12801" max="12801" width="2" style="122" customWidth="1"/>
    <col min="12802" max="12805" width="9.140625" style="122"/>
    <col min="12806" max="12806" width="14.85546875" style="122" customWidth="1"/>
    <col min="12807" max="12807" width="21.28515625" style="122" customWidth="1"/>
    <col min="12808" max="12808" width="9.140625" style="122"/>
    <col min="12809" max="12810" width="11.28515625" style="122" customWidth="1"/>
    <col min="12811" max="12811" width="9" style="122" customWidth="1"/>
    <col min="12812" max="12812" width="10.7109375" style="122" customWidth="1"/>
    <col min="12813" max="12813" width="8.28515625" style="122" customWidth="1"/>
    <col min="12814" max="12814" width="10.7109375" style="122" customWidth="1"/>
    <col min="12815" max="12815" width="16.7109375" style="122" customWidth="1"/>
    <col min="12816" max="12816" width="11.85546875" style="122" customWidth="1"/>
    <col min="12817" max="12817" width="13.42578125" style="122" customWidth="1"/>
    <col min="12818" max="12818" width="10.7109375" style="122" customWidth="1"/>
    <col min="12819" max="12819" width="11.28515625" style="122" customWidth="1"/>
    <col min="12820" max="12820" width="13.28515625" style="122" customWidth="1"/>
    <col min="12821" max="12825" width="10.5703125" style="122" customWidth="1"/>
    <col min="12826" max="12826" width="12.42578125" style="122" customWidth="1"/>
    <col min="12827" max="12837" width="10.5703125" style="122" customWidth="1"/>
    <col min="12838" max="12838" width="12.42578125" style="122" customWidth="1"/>
    <col min="12839" max="12839" width="11.28515625" style="122" customWidth="1"/>
    <col min="12840" max="12840" width="10.5703125" style="122" customWidth="1"/>
    <col min="12841" max="12841" width="9.140625" style="122"/>
    <col min="12842" max="12851" width="10.5703125" style="122" customWidth="1"/>
    <col min="12852" max="12852" width="15.42578125" style="122" customWidth="1"/>
    <col min="12853" max="12854" width="10.5703125" style="122" customWidth="1"/>
    <col min="12855" max="12855" width="12.42578125" style="122" customWidth="1"/>
    <col min="12856" max="12856" width="10.5703125" style="122" customWidth="1"/>
    <col min="12857" max="12857" width="15.85546875" style="122" customWidth="1"/>
    <col min="12858" max="12858" width="1.140625" style="122" customWidth="1"/>
    <col min="12859" max="12859" width="13.28515625" style="122" customWidth="1"/>
    <col min="12860" max="12870" width="10.42578125" style="122" customWidth="1"/>
    <col min="12871" max="12871" width="16.5703125" style="122" customWidth="1"/>
    <col min="12872" max="13056" width="9.140625" style="122"/>
    <col min="13057" max="13057" width="2" style="122" customWidth="1"/>
    <col min="13058" max="13061" width="9.140625" style="122"/>
    <col min="13062" max="13062" width="14.85546875" style="122" customWidth="1"/>
    <col min="13063" max="13063" width="21.28515625" style="122" customWidth="1"/>
    <col min="13064" max="13064" width="9.140625" style="122"/>
    <col min="13065" max="13066" width="11.28515625" style="122" customWidth="1"/>
    <col min="13067" max="13067" width="9" style="122" customWidth="1"/>
    <col min="13068" max="13068" width="10.7109375" style="122" customWidth="1"/>
    <col min="13069" max="13069" width="8.28515625" style="122" customWidth="1"/>
    <col min="13070" max="13070" width="10.7109375" style="122" customWidth="1"/>
    <col min="13071" max="13071" width="16.7109375" style="122" customWidth="1"/>
    <col min="13072" max="13072" width="11.85546875" style="122" customWidth="1"/>
    <col min="13073" max="13073" width="13.42578125" style="122" customWidth="1"/>
    <col min="13074" max="13074" width="10.7109375" style="122" customWidth="1"/>
    <col min="13075" max="13075" width="11.28515625" style="122" customWidth="1"/>
    <col min="13076" max="13076" width="13.28515625" style="122" customWidth="1"/>
    <col min="13077" max="13081" width="10.5703125" style="122" customWidth="1"/>
    <col min="13082" max="13082" width="12.42578125" style="122" customWidth="1"/>
    <col min="13083" max="13093" width="10.5703125" style="122" customWidth="1"/>
    <col min="13094" max="13094" width="12.42578125" style="122" customWidth="1"/>
    <col min="13095" max="13095" width="11.28515625" style="122" customWidth="1"/>
    <col min="13096" max="13096" width="10.5703125" style="122" customWidth="1"/>
    <col min="13097" max="13097" width="9.140625" style="122"/>
    <col min="13098" max="13107" width="10.5703125" style="122" customWidth="1"/>
    <col min="13108" max="13108" width="15.42578125" style="122" customWidth="1"/>
    <col min="13109" max="13110" width="10.5703125" style="122" customWidth="1"/>
    <col min="13111" max="13111" width="12.42578125" style="122" customWidth="1"/>
    <col min="13112" max="13112" width="10.5703125" style="122" customWidth="1"/>
    <col min="13113" max="13113" width="15.85546875" style="122" customWidth="1"/>
    <col min="13114" max="13114" width="1.140625" style="122" customWidth="1"/>
    <col min="13115" max="13115" width="13.28515625" style="122" customWidth="1"/>
    <col min="13116" max="13126" width="10.42578125" style="122" customWidth="1"/>
    <col min="13127" max="13127" width="16.5703125" style="122" customWidth="1"/>
    <col min="13128" max="13312" width="9.140625" style="122"/>
    <col min="13313" max="13313" width="2" style="122" customWidth="1"/>
    <col min="13314" max="13317" width="9.140625" style="122"/>
    <col min="13318" max="13318" width="14.85546875" style="122" customWidth="1"/>
    <col min="13319" max="13319" width="21.28515625" style="122" customWidth="1"/>
    <col min="13320" max="13320" width="9.140625" style="122"/>
    <col min="13321" max="13322" width="11.28515625" style="122" customWidth="1"/>
    <col min="13323" max="13323" width="9" style="122" customWidth="1"/>
    <col min="13324" max="13324" width="10.7109375" style="122" customWidth="1"/>
    <col min="13325" max="13325" width="8.28515625" style="122" customWidth="1"/>
    <col min="13326" max="13326" width="10.7109375" style="122" customWidth="1"/>
    <col min="13327" max="13327" width="16.7109375" style="122" customWidth="1"/>
    <col min="13328" max="13328" width="11.85546875" style="122" customWidth="1"/>
    <col min="13329" max="13329" width="13.42578125" style="122" customWidth="1"/>
    <col min="13330" max="13330" width="10.7109375" style="122" customWidth="1"/>
    <col min="13331" max="13331" width="11.28515625" style="122" customWidth="1"/>
    <col min="13332" max="13332" width="13.28515625" style="122" customWidth="1"/>
    <col min="13333" max="13337" width="10.5703125" style="122" customWidth="1"/>
    <col min="13338" max="13338" width="12.42578125" style="122" customWidth="1"/>
    <col min="13339" max="13349" width="10.5703125" style="122" customWidth="1"/>
    <col min="13350" max="13350" width="12.42578125" style="122" customWidth="1"/>
    <col min="13351" max="13351" width="11.28515625" style="122" customWidth="1"/>
    <col min="13352" max="13352" width="10.5703125" style="122" customWidth="1"/>
    <col min="13353" max="13353" width="9.140625" style="122"/>
    <col min="13354" max="13363" width="10.5703125" style="122" customWidth="1"/>
    <col min="13364" max="13364" width="15.42578125" style="122" customWidth="1"/>
    <col min="13365" max="13366" width="10.5703125" style="122" customWidth="1"/>
    <col min="13367" max="13367" width="12.42578125" style="122" customWidth="1"/>
    <col min="13368" max="13368" width="10.5703125" style="122" customWidth="1"/>
    <col min="13369" max="13369" width="15.85546875" style="122" customWidth="1"/>
    <col min="13370" max="13370" width="1.140625" style="122" customWidth="1"/>
    <col min="13371" max="13371" width="13.28515625" style="122" customWidth="1"/>
    <col min="13372" max="13382" width="10.42578125" style="122" customWidth="1"/>
    <col min="13383" max="13383" width="16.5703125" style="122" customWidth="1"/>
    <col min="13384" max="13568" width="9.140625" style="122"/>
    <col min="13569" max="13569" width="2" style="122" customWidth="1"/>
    <col min="13570" max="13573" width="9.140625" style="122"/>
    <col min="13574" max="13574" width="14.85546875" style="122" customWidth="1"/>
    <col min="13575" max="13575" width="21.28515625" style="122" customWidth="1"/>
    <col min="13576" max="13576" width="9.140625" style="122"/>
    <col min="13577" max="13578" width="11.28515625" style="122" customWidth="1"/>
    <col min="13579" max="13579" width="9" style="122" customWidth="1"/>
    <col min="13580" max="13580" width="10.7109375" style="122" customWidth="1"/>
    <col min="13581" max="13581" width="8.28515625" style="122" customWidth="1"/>
    <col min="13582" max="13582" width="10.7109375" style="122" customWidth="1"/>
    <col min="13583" max="13583" width="16.7109375" style="122" customWidth="1"/>
    <col min="13584" max="13584" width="11.85546875" style="122" customWidth="1"/>
    <col min="13585" max="13585" width="13.42578125" style="122" customWidth="1"/>
    <col min="13586" max="13586" width="10.7109375" style="122" customWidth="1"/>
    <col min="13587" max="13587" width="11.28515625" style="122" customWidth="1"/>
    <col min="13588" max="13588" width="13.28515625" style="122" customWidth="1"/>
    <col min="13589" max="13593" width="10.5703125" style="122" customWidth="1"/>
    <col min="13594" max="13594" width="12.42578125" style="122" customWidth="1"/>
    <col min="13595" max="13605" width="10.5703125" style="122" customWidth="1"/>
    <col min="13606" max="13606" width="12.42578125" style="122" customWidth="1"/>
    <col min="13607" max="13607" width="11.28515625" style="122" customWidth="1"/>
    <col min="13608" max="13608" width="10.5703125" style="122" customWidth="1"/>
    <col min="13609" max="13609" width="9.140625" style="122"/>
    <col min="13610" max="13619" width="10.5703125" style="122" customWidth="1"/>
    <col min="13620" max="13620" width="15.42578125" style="122" customWidth="1"/>
    <col min="13621" max="13622" width="10.5703125" style="122" customWidth="1"/>
    <col min="13623" max="13623" width="12.42578125" style="122" customWidth="1"/>
    <col min="13624" max="13624" width="10.5703125" style="122" customWidth="1"/>
    <col min="13625" max="13625" width="15.85546875" style="122" customWidth="1"/>
    <col min="13626" max="13626" width="1.140625" style="122" customWidth="1"/>
    <col min="13627" max="13627" width="13.28515625" style="122" customWidth="1"/>
    <col min="13628" max="13638" width="10.42578125" style="122" customWidth="1"/>
    <col min="13639" max="13639" width="16.5703125" style="122" customWidth="1"/>
    <col min="13640" max="13824" width="9.140625" style="122"/>
    <col min="13825" max="13825" width="2" style="122" customWidth="1"/>
    <col min="13826" max="13829" width="9.140625" style="122"/>
    <col min="13830" max="13830" width="14.85546875" style="122" customWidth="1"/>
    <col min="13831" max="13831" width="21.28515625" style="122" customWidth="1"/>
    <col min="13832" max="13832" width="9.140625" style="122"/>
    <col min="13833" max="13834" width="11.28515625" style="122" customWidth="1"/>
    <col min="13835" max="13835" width="9" style="122" customWidth="1"/>
    <col min="13836" max="13836" width="10.7109375" style="122" customWidth="1"/>
    <col min="13837" max="13837" width="8.28515625" style="122" customWidth="1"/>
    <col min="13838" max="13838" width="10.7109375" style="122" customWidth="1"/>
    <col min="13839" max="13839" width="16.7109375" style="122" customWidth="1"/>
    <col min="13840" max="13840" width="11.85546875" style="122" customWidth="1"/>
    <col min="13841" max="13841" width="13.42578125" style="122" customWidth="1"/>
    <col min="13842" max="13842" width="10.7109375" style="122" customWidth="1"/>
    <col min="13843" max="13843" width="11.28515625" style="122" customWidth="1"/>
    <col min="13844" max="13844" width="13.28515625" style="122" customWidth="1"/>
    <col min="13845" max="13849" width="10.5703125" style="122" customWidth="1"/>
    <col min="13850" max="13850" width="12.42578125" style="122" customWidth="1"/>
    <col min="13851" max="13861" width="10.5703125" style="122" customWidth="1"/>
    <col min="13862" max="13862" width="12.42578125" style="122" customWidth="1"/>
    <col min="13863" max="13863" width="11.28515625" style="122" customWidth="1"/>
    <col min="13864" max="13864" width="10.5703125" style="122" customWidth="1"/>
    <col min="13865" max="13865" width="9.140625" style="122"/>
    <col min="13866" max="13875" width="10.5703125" style="122" customWidth="1"/>
    <col min="13876" max="13876" width="15.42578125" style="122" customWidth="1"/>
    <col min="13877" max="13878" width="10.5703125" style="122" customWidth="1"/>
    <col min="13879" max="13879" width="12.42578125" style="122" customWidth="1"/>
    <col min="13880" max="13880" width="10.5703125" style="122" customWidth="1"/>
    <col min="13881" max="13881" width="15.85546875" style="122" customWidth="1"/>
    <col min="13882" max="13882" width="1.140625" style="122" customWidth="1"/>
    <col min="13883" max="13883" width="13.28515625" style="122" customWidth="1"/>
    <col min="13884" max="13894" width="10.42578125" style="122" customWidth="1"/>
    <col min="13895" max="13895" width="16.5703125" style="122" customWidth="1"/>
    <col min="13896" max="14080" width="9.140625" style="122"/>
    <col min="14081" max="14081" width="2" style="122" customWidth="1"/>
    <col min="14082" max="14085" width="9.140625" style="122"/>
    <col min="14086" max="14086" width="14.85546875" style="122" customWidth="1"/>
    <col min="14087" max="14087" width="21.28515625" style="122" customWidth="1"/>
    <col min="14088" max="14088" width="9.140625" style="122"/>
    <col min="14089" max="14090" width="11.28515625" style="122" customWidth="1"/>
    <col min="14091" max="14091" width="9" style="122" customWidth="1"/>
    <col min="14092" max="14092" width="10.7109375" style="122" customWidth="1"/>
    <col min="14093" max="14093" width="8.28515625" style="122" customWidth="1"/>
    <col min="14094" max="14094" width="10.7109375" style="122" customWidth="1"/>
    <col min="14095" max="14095" width="16.7109375" style="122" customWidth="1"/>
    <col min="14096" max="14096" width="11.85546875" style="122" customWidth="1"/>
    <col min="14097" max="14097" width="13.42578125" style="122" customWidth="1"/>
    <col min="14098" max="14098" width="10.7109375" style="122" customWidth="1"/>
    <col min="14099" max="14099" width="11.28515625" style="122" customWidth="1"/>
    <col min="14100" max="14100" width="13.28515625" style="122" customWidth="1"/>
    <col min="14101" max="14105" width="10.5703125" style="122" customWidth="1"/>
    <col min="14106" max="14106" width="12.42578125" style="122" customWidth="1"/>
    <col min="14107" max="14117" width="10.5703125" style="122" customWidth="1"/>
    <col min="14118" max="14118" width="12.42578125" style="122" customWidth="1"/>
    <col min="14119" max="14119" width="11.28515625" style="122" customWidth="1"/>
    <col min="14120" max="14120" width="10.5703125" style="122" customWidth="1"/>
    <col min="14121" max="14121" width="9.140625" style="122"/>
    <col min="14122" max="14131" width="10.5703125" style="122" customWidth="1"/>
    <col min="14132" max="14132" width="15.42578125" style="122" customWidth="1"/>
    <col min="14133" max="14134" width="10.5703125" style="122" customWidth="1"/>
    <col min="14135" max="14135" width="12.42578125" style="122" customWidth="1"/>
    <col min="14136" max="14136" width="10.5703125" style="122" customWidth="1"/>
    <col min="14137" max="14137" width="15.85546875" style="122" customWidth="1"/>
    <col min="14138" max="14138" width="1.140625" style="122" customWidth="1"/>
    <col min="14139" max="14139" width="13.28515625" style="122" customWidth="1"/>
    <col min="14140" max="14150" width="10.42578125" style="122" customWidth="1"/>
    <col min="14151" max="14151" width="16.5703125" style="122" customWidth="1"/>
    <col min="14152" max="14336" width="9.140625" style="122"/>
    <col min="14337" max="14337" width="2" style="122" customWidth="1"/>
    <col min="14338" max="14341" width="9.140625" style="122"/>
    <col min="14342" max="14342" width="14.85546875" style="122" customWidth="1"/>
    <col min="14343" max="14343" width="21.28515625" style="122" customWidth="1"/>
    <col min="14344" max="14344" width="9.140625" style="122"/>
    <col min="14345" max="14346" width="11.28515625" style="122" customWidth="1"/>
    <col min="14347" max="14347" width="9" style="122" customWidth="1"/>
    <col min="14348" max="14348" width="10.7109375" style="122" customWidth="1"/>
    <col min="14349" max="14349" width="8.28515625" style="122" customWidth="1"/>
    <col min="14350" max="14350" width="10.7109375" style="122" customWidth="1"/>
    <col min="14351" max="14351" width="16.7109375" style="122" customWidth="1"/>
    <col min="14352" max="14352" width="11.85546875" style="122" customWidth="1"/>
    <col min="14353" max="14353" width="13.42578125" style="122" customWidth="1"/>
    <col min="14354" max="14354" width="10.7109375" style="122" customWidth="1"/>
    <col min="14355" max="14355" width="11.28515625" style="122" customWidth="1"/>
    <col min="14356" max="14356" width="13.28515625" style="122" customWidth="1"/>
    <col min="14357" max="14361" width="10.5703125" style="122" customWidth="1"/>
    <col min="14362" max="14362" width="12.42578125" style="122" customWidth="1"/>
    <col min="14363" max="14373" width="10.5703125" style="122" customWidth="1"/>
    <col min="14374" max="14374" width="12.42578125" style="122" customWidth="1"/>
    <col min="14375" max="14375" width="11.28515625" style="122" customWidth="1"/>
    <col min="14376" max="14376" width="10.5703125" style="122" customWidth="1"/>
    <col min="14377" max="14377" width="9.140625" style="122"/>
    <col min="14378" max="14387" width="10.5703125" style="122" customWidth="1"/>
    <col min="14388" max="14388" width="15.42578125" style="122" customWidth="1"/>
    <col min="14389" max="14390" width="10.5703125" style="122" customWidth="1"/>
    <col min="14391" max="14391" width="12.42578125" style="122" customWidth="1"/>
    <col min="14392" max="14392" width="10.5703125" style="122" customWidth="1"/>
    <col min="14393" max="14393" width="15.85546875" style="122" customWidth="1"/>
    <col min="14394" max="14394" width="1.140625" style="122" customWidth="1"/>
    <col min="14395" max="14395" width="13.28515625" style="122" customWidth="1"/>
    <col min="14396" max="14406" width="10.42578125" style="122" customWidth="1"/>
    <col min="14407" max="14407" width="16.5703125" style="122" customWidth="1"/>
    <col min="14408" max="14592" width="9.140625" style="122"/>
    <col min="14593" max="14593" width="2" style="122" customWidth="1"/>
    <col min="14594" max="14597" width="9.140625" style="122"/>
    <col min="14598" max="14598" width="14.85546875" style="122" customWidth="1"/>
    <col min="14599" max="14599" width="21.28515625" style="122" customWidth="1"/>
    <col min="14600" max="14600" width="9.140625" style="122"/>
    <col min="14601" max="14602" width="11.28515625" style="122" customWidth="1"/>
    <col min="14603" max="14603" width="9" style="122" customWidth="1"/>
    <col min="14604" max="14604" width="10.7109375" style="122" customWidth="1"/>
    <col min="14605" max="14605" width="8.28515625" style="122" customWidth="1"/>
    <col min="14606" max="14606" width="10.7109375" style="122" customWidth="1"/>
    <col min="14607" max="14607" width="16.7109375" style="122" customWidth="1"/>
    <col min="14608" max="14608" width="11.85546875" style="122" customWidth="1"/>
    <col min="14609" max="14609" width="13.42578125" style="122" customWidth="1"/>
    <col min="14610" max="14610" width="10.7109375" style="122" customWidth="1"/>
    <col min="14611" max="14611" width="11.28515625" style="122" customWidth="1"/>
    <col min="14612" max="14612" width="13.28515625" style="122" customWidth="1"/>
    <col min="14613" max="14617" width="10.5703125" style="122" customWidth="1"/>
    <col min="14618" max="14618" width="12.42578125" style="122" customWidth="1"/>
    <col min="14619" max="14629" width="10.5703125" style="122" customWidth="1"/>
    <col min="14630" max="14630" width="12.42578125" style="122" customWidth="1"/>
    <col min="14631" max="14631" width="11.28515625" style="122" customWidth="1"/>
    <col min="14632" max="14632" width="10.5703125" style="122" customWidth="1"/>
    <col min="14633" max="14633" width="9.140625" style="122"/>
    <col min="14634" max="14643" width="10.5703125" style="122" customWidth="1"/>
    <col min="14644" max="14644" width="15.42578125" style="122" customWidth="1"/>
    <col min="14645" max="14646" width="10.5703125" style="122" customWidth="1"/>
    <col min="14647" max="14647" width="12.42578125" style="122" customWidth="1"/>
    <col min="14648" max="14648" width="10.5703125" style="122" customWidth="1"/>
    <col min="14649" max="14649" width="15.85546875" style="122" customWidth="1"/>
    <col min="14650" max="14650" width="1.140625" style="122" customWidth="1"/>
    <col min="14651" max="14651" width="13.28515625" style="122" customWidth="1"/>
    <col min="14652" max="14662" width="10.42578125" style="122" customWidth="1"/>
    <col min="14663" max="14663" width="16.5703125" style="122" customWidth="1"/>
    <col min="14664" max="14848" width="9.140625" style="122"/>
    <col min="14849" max="14849" width="2" style="122" customWidth="1"/>
    <col min="14850" max="14853" width="9.140625" style="122"/>
    <col min="14854" max="14854" width="14.85546875" style="122" customWidth="1"/>
    <col min="14855" max="14855" width="21.28515625" style="122" customWidth="1"/>
    <col min="14856" max="14856" width="9.140625" style="122"/>
    <col min="14857" max="14858" width="11.28515625" style="122" customWidth="1"/>
    <col min="14859" max="14859" width="9" style="122" customWidth="1"/>
    <col min="14860" max="14860" width="10.7109375" style="122" customWidth="1"/>
    <col min="14861" max="14861" width="8.28515625" style="122" customWidth="1"/>
    <col min="14862" max="14862" width="10.7109375" style="122" customWidth="1"/>
    <col min="14863" max="14863" width="16.7109375" style="122" customWidth="1"/>
    <col min="14864" max="14864" width="11.85546875" style="122" customWidth="1"/>
    <col min="14865" max="14865" width="13.42578125" style="122" customWidth="1"/>
    <col min="14866" max="14866" width="10.7109375" style="122" customWidth="1"/>
    <col min="14867" max="14867" width="11.28515625" style="122" customWidth="1"/>
    <col min="14868" max="14868" width="13.28515625" style="122" customWidth="1"/>
    <col min="14869" max="14873" width="10.5703125" style="122" customWidth="1"/>
    <col min="14874" max="14874" width="12.42578125" style="122" customWidth="1"/>
    <col min="14875" max="14885" width="10.5703125" style="122" customWidth="1"/>
    <col min="14886" max="14886" width="12.42578125" style="122" customWidth="1"/>
    <col min="14887" max="14887" width="11.28515625" style="122" customWidth="1"/>
    <col min="14888" max="14888" width="10.5703125" style="122" customWidth="1"/>
    <col min="14889" max="14889" width="9.140625" style="122"/>
    <col min="14890" max="14899" width="10.5703125" style="122" customWidth="1"/>
    <col min="14900" max="14900" width="15.42578125" style="122" customWidth="1"/>
    <col min="14901" max="14902" width="10.5703125" style="122" customWidth="1"/>
    <col min="14903" max="14903" width="12.42578125" style="122" customWidth="1"/>
    <col min="14904" max="14904" width="10.5703125" style="122" customWidth="1"/>
    <col min="14905" max="14905" width="15.85546875" style="122" customWidth="1"/>
    <col min="14906" max="14906" width="1.140625" style="122" customWidth="1"/>
    <col min="14907" max="14907" width="13.28515625" style="122" customWidth="1"/>
    <col min="14908" max="14918" width="10.42578125" style="122" customWidth="1"/>
    <col min="14919" max="14919" width="16.5703125" style="122" customWidth="1"/>
    <col min="14920" max="15104" width="9.140625" style="122"/>
    <col min="15105" max="15105" width="2" style="122" customWidth="1"/>
    <col min="15106" max="15109" width="9.140625" style="122"/>
    <col min="15110" max="15110" width="14.85546875" style="122" customWidth="1"/>
    <col min="15111" max="15111" width="21.28515625" style="122" customWidth="1"/>
    <col min="15112" max="15112" width="9.140625" style="122"/>
    <col min="15113" max="15114" width="11.28515625" style="122" customWidth="1"/>
    <col min="15115" max="15115" width="9" style="122" customWidth="1"/>
    <col min="15116" max="15116" width="10.7109375" style="122" customWidth="1"/>
    <col min="15117" max="15117" width="8.28515625" style="122" customWidth="1"/>
    <col min="15118" max="15118" width="10.7109375" style="122" customWidth="1"/>
    <col min="15119" max="15119" width="16.7109375" style="122" customWidth="1"/>
    <col min="15120" max="15120" width="11.85546875" style="122" customWidth="1"/>
    <col min="15121" max="15121" width="13.42578125" style="122" customWidth="1"/>
    <col min="15122" max="15122" width="10.7109375" style="122" customWidth="1"/>
    <col min="15123" max="15123" width="11.28515625" style="122" customWidth="1"/>
    <col min="15124" max="15124" width="13.28515625" style="122" customWidth="1"/>
    <col min="15125" max="15129" width="10.5703125" style="122" customWidth="1"/>
    <col min="15130" max="15130" width="12.42578125" style="122" customWidth="1"/>
    <col min="15131" max="15141" width="10.5703125" style="122" customWidth="1"/>
    <col min="15142" max="15142" width="12.42578125" style="122" customWidth="1"/>
    <col min="15143" max="15143" width="11.28515625" style="122" customWidth="1"/>
    <col min="15144" max="15144" width="10.5703125" style="122" customWidth="1"/>
    <col min="15145" max="15145" width="9.140625" style="122"/>
    <col min="15146" max="15155" width="10.5703125" style="122" customWidth="1"/>
    <col min="15156" max="15156" width="15.42578125" style="122" customWidth="1"/>
    <col min="15157" max="15158" width="10.5703125" style="122" customWidth="1"/>
    <col min="15159" max="15159" width="12.42578125" style="122" customWidth="1"/>
    <col min="15160" max="15160" width="10.5703125" style="122" customWidth="1"/>
    <col min="15161" max="15161" width="15.85546875" style="122" customWidth="1"/>
    <col min="15162" max="15162" width="1.140625" style="122" customWidth="1"/>
    <col min="15163" max="15163" width="13.28515625" style="122" customWidth="1"/>
    <col min="15164" max="15174" width="10.42578125" style="122" customWidth="1"/>
    <col min="15175" max="15175" width="16.5703125" style="122" customWidth="1"/>
    <col min="15176" max="15360" width="9.140625" style="122"/>
    <col min="15361" max="15361" width="2" style="122" customWidth="1"/>
    <col min="15362" max="15365" width="9.140625" style="122"/>
    <col min="15366" max="15366" width="14.85546875" style="122" customWidth="1"/>
    <col min="15367" max="15367" width="21.28515625" style="122" customWidth="1"/>
    <col min="15368" max="15368" width="9.140625" style="122"/>
    <col min="15369" max="15370" width="11.28515625" style="122" customWidth="1"/>
    <col min="15371" max="15371" width="9" style="122" customWidth="1"/>
    <col min="15372" max="15372" width="10.7109375" style="122" customWidth="1"/>
    <col min="15373" max="15373" width="8.28515625" style="122" customWidth="1"/>
    <col min="15374" max="15374" width="10.7109375" style="122" customWidth="1"/>
    <col min="15375" max="15375" width="16.7109375" style="122" customWidth="1"/>
    <col min="15376" max="15376" width="11.85546875" style="122" customWidth="1"/>
    <col min="15377" max="15377" width="13.42578125" style="122" customWidth="1"/>
    <col min="15378" max="15378" width="10.7109375" style="122" customWidth="1"/>
    <col min="15379" max="15379" width="11.28515625" style="122" customWidth="1"/>
    <col min="15380" max="15380" width="13.28515625" style="122" customWidth="1"/>
    <col min="15381" max="15385" width="10.5703125" style="122" customWidth="1"/>
    <col min="15386" max="15386" width="12.42578125" style="122" customWidth="1"/>
    <col min="15387" max="15397" width="10.5703125" style="122" customWidth="1"/>
    <col min="15398" max="15398" width="12.42578125" style="122" customWidth="1"/>
    <col min="15399" max="15399" width="11.28515625" style="122" customWidth="1"/>
    <col min="15400" max="15400" width="10.5703125" style="122" customWidth="1"/>
    <col min="15401" max="15401" width="9.140625" style="122"/>
    <col min="15402" max="15411" width="10.5703125" style="122" customWidth="1"/>
    <col min="15412" max="15412" width="15.42578125" style="122" customWidth="1"/>
    <col min="15413" max="15414" width="10.5703125" style="122" customWidth="1"/>
    <col min="15415" max="15415" width="12.42578125" style="122" customWidth="1"/>
    <col min="15416" max="15416" width="10.5703125" style="122" customWidth="1"/>
    <col min="15417" max="15417" width="15.85546875" style="122" customWidth="1"/>
    <col min="15418" max="15418" width="1.140625" style="122" customWidth="1"/>
    <col min="15419" max="15419" width="13.28515625" style="122" customWidth="1"/>
    <col min="15420" max="15430" width="10.42578125" style="122" customWidth="1"/>
    <col min="15431" max="15431" width="16.5703125" style="122" customWidth="1"/>
    <col min="15432" max="15616" width="9.140625" style="122"/>
    <col min="15617" max="15617" width="2" style="122" customWidth="1"/>
    <col min="15618" max="15621" width="9.140625" style="122"/>
    <col min="15622" max="15622" width="14.85546875" style="122" customWidth="1"/>
    <col min="15623" max="15623" width="21.28515625" style="122" customWidth="1"/>
    <col min="15624" max="15624" width="9.140625" style="122"/>
    <col min="15625" max="15626" width="11.28515625" style="122" customWidth="1"/>
    <col min="15627" max="15627" width="9" style="122" customWidth="1"/>
    <col min="15628" max="15628" width="10.7109375" style="122" customWidth="1"/>
    <col min="15629" max="15629" width="8.28515625" style="122" customWidth="1"/>
    <col min="15630" max="15630" width="10.7109375" style="122" customWidth="1"/>
    <col min="15631" max="15631" width="16.7109375" style="122" customWidth="1"/>
    <col min="15632" max="15632" width="11.85546875" style="122" customWidth="1"/>
    <col min="15633" max="15633" width="13.42578125" style="122" customWidth="1"/>
    <col min="15634" max="15634" width="10.7109375" style="122" customWidth="1"/>
    <col min="15635" max="15635" width="11.28515625" style="122" customWidth="1"/>
    <col min="15636" max="15636" width="13.28515625" style="122" customWidth="1"/>
    <col min="15637" max="15641" width="10.5703125" style="122" customWidth="1"/>
    <col min="15642" max="15642" width="12.42578125" style="122" customWidth="1"/>
    <col min="15643" max="15653" width="10.5703125" style="122" customWidth="1"/>
    <col min="15654" max="15654" width="12.42578125" style="122" customWidth="1"/>
    <col min="15655" max="15655" width="11.28515625" style="122" customWidth="1"/>
    <col min="15656" max="15656" width="10.5703125" style="122" customWidth="1"/>
    <col min="15657" max="15657" width="9.140625" style="122"/>
    <col min="15658" max="15667" width="10.5703125" style="122" customWidth="1"/>
    <col min="15668" max="15668" width="15.42578125" style="122" customWidth="1"/>
    <col min="15669" max="15670" width="10.5703125" style="122" customWidth="1"/>
    <col min="15671" max="15671" width="12.42578125" style="122" customWidth="1"/>
    <col min="15672" max="15672" width="10.5703125" style="122" customWidth="1"/>
    <col min="15673" max="15673" width="15.85546875" style="122" customWidth="1"/>
    <col min="15674" max="15674" width="1.140625" style="122" customWidth="1"/>
    <col min="15675" max="15675" width="13.28515625" style="122" customWidth="1"/>
    <col min="15676" max="15686" width="10.42578125" style="122" customWidth="1"/>
    <col min="15687" max="15687" width="16.5703125" style="122" customWidth="1"/>
    <col min="15688" max="15872" width="9.140625" style="122"/>
    <col min="15873" max="15873" width="2" style="122" customWidth="1"/>
    <col min="15874" max="15877" width="9.140625" style="122"/>
    <col min="15878" max="15878" width="14.85546875" style="122" customWidth="1"/>
    <col min="15879" max="15879" width="21.28515625" style="122" customWidth="1"/>
    <col min="15880" max="15880" width="9.140625" style="122"/>
    <col min="15881" max="15882" width="11.28515625" style="122" customWidth="1"/>
    <col min="15883" max="15883" width="9" style="122" customWidth="1"/>
    <col min="15884" max="15884" width="10.7109375" style="122" customWidth="1"/>
    <col min="15885" max="15885" width="8.28515625" style="122" customWidth="1"/>
    <col min="15886" max="15886" width="10.7109375" style="122" customWidth="1"/>
    <col min="15887" max="15887" width="16.7109375" style="122" customWidth="1"/>
    <col min="15888" max="15888" width="11.85546875" style="122" customWidth="1"/>
    <col min="15889" max="15889" width="13.42578125" style="122" customWidth="1"/>
    <col min="15890" max="15890" width="10.7109375" style="122" customWidth="1"/>
    <col min="15891" max="15891" width="11.28515625" style="122" customWidth="1"/>
    <col min="15892" max="15892" width="13.28515625" style="122" customWidth="1"/>
    <col min="15893" max="15897" width="10.5703125" style="122" customWidth="1"/>
    <col min="15898" max="15898" width="12.42578125" style="122" customWidth="1"/>
    <col min="15899" max="15909" width="10.5703125" style="122" customWidth="1"/>
    <col min="15910" max="15910" width="12.42578125" style="122" customWidth="1"/>
    <col min="15911" max="15911" width="11.28515625" style="122" customWidth="1"/>
    <col min="15912" max="15912" width="10.5703125" style="122" customWidth="1"/>
    <col min="15913" max="15913" width="9.140625" style="122"/>
    <col min="15914" max="15923" width="10.5703125" style="122" customWidth="1"/>
    <col min="15924" max="15924" width="15.42578125" style="122" customWidth="1"/>
    <col min="15925" max="15926" width="10.5703125" style="122" customWidth="1"/>
    <col min="15927" max="15927" width="12.42578125" style="122" customWidth="1"/>
    <col min="15928" max="15928" width="10.5703125" style="122" customWidth="1"/>
    <col min="15929" max="15929" width="15.85546875" style="122" customWidth="1"/>
    <col min="15930" max="15930" width="1.140625" style="122" customWidth="1"/>
    <col min="15931" max="15931" width="13.28515625" style="122" customWidth="1"/>
    <col min="15932" max="15942" width="10.42578125" style="122" customWidth="1"/>
    <col min="15943" max="15943" width="16.5703125" style="122" customWidth="1"/>
    <col min="15944" max="16128" width="9.140625" style="122"/>
    <col min="16129" max="16129" width="2" style="122" customWidth="1"/>
    <col min="16130" max="16133" width="9.140625" style="122"/>
    <col min="16134" max="16134" width="14.85546875" style="122" customWidth="1"/>
    <col min="16135" max="16135" width="21.28515625" style="122" customWidth="1"/>
    <col min="16136" max="16136" width="9.140625" style="122"/>
    <col min="16137" max="16138" width="11.28515625" style="122" customWidth="1"/>
    <col min="16139" max="16139" width="9" style="122" customWidth="1"/>
    <col min="16140" max="16140" width="10.7109375" style="122" customWidth="1"/>
    <col min="16141" max="16141" width="8.28515625" style="122" customWidth="1"/>
    <col min="16142" max="16142" width="10.7109375" style="122" customWidth="1"/>
    <col min="16143" max="16143" width="16.7109375" style="122" customWidth="1"/>
    <col min="16144" max="16144" width="11.85546875" style="122" customWidth="1"/>
    <col min="16145" max="16145" width="13.42578125" style="122" customWidth="1"/>
    <col min="16146" max="16146" width="10.7109375" style="122" customWidth="1"/>
    <col min="16147" max="16147" width="11.28515625" style="122" customWidth="1"/>
    <col min="16148" max="16148" width="13.28515625" style="122" customWidth="1"/>
    <col min="16149" max="16153" width="10.5703125" style="122" customWidth="1"/>
    <col min="16154" max="16154" width="12.42578125" style="122" customWidth="1"/>
    <col min="16155" max="16165" width="10.5703125" style="122" customWidth="1"/>
    <col min="16166" max="16166" width="12.42578125" style="122" customWidth="1"/>
    <col min="16167" max="16167" width="11.28515625" style="122" customWidth="1"/>
    <col min="16168" max="16168" width="10.5703125" style="122" customWidth="1"/>
    <col min="16169" max="16169" width="9.140625" style="122"/>
    <col min="16170" max="16179" width="10.5703125" style="122" customWidth="1"/>
    <col min="16180" max="16180" width="15.42578125" style="122" customWidth="1"/>
    <col min="16181" max="16182" width="10.5703125" style="122" customWidth="1"/>
    <col min="16183" max="16183" width="12.42578125" style="122" customWidth="1"/>
    <col min="16184" max="16184" width="10.5703125" style="122" customWidth="1"/>
    <col min="16185" max="16185" width="15.85546875" style="122" customWidth="1"/>
    <col min="16186" max="16186" width="1.140625" style="122" customWidth="1"/>
    <col min="16187" max="16187" width="13.28515625" style="122" customWidth="1"/>
    <col min="16188" max="16198" width="10.42578125" style="122" customWidth="1"/>
    <col min="16199" max="16199" width="16.5703125" style="122" customWidth="1"/>
    <col min="16200" max="16384" width="9.140625" style="122"/>
  </cols>
  <sheetData>
    <row r="1" spans="2:71" s="1" customFormat="1" ht="12.75" x14ac:dyDescent="0.2"/>
    <row r="2" spans="2:71" s="1" customFormat="1" ht="12.75" x14ac:dyDescent="0.2">
      <c r="B2" s="2"/>
      <c r="H2" s="1" t="s">
        <v>0</v>
      </c>
      <c r="BG2" s="2"/>
    </row>
    <row r="3" spans="2:71" s="1" customFormat="1" ht="12.75" x14ac:dyDescent="0.2">
      <c r="H3" s="1" t="s">
        <v>1</v>
      </c>
    </row>
    <row r="4" spans="2:71" s="1" customFormat="1" ht="12.75" x14ac:dyDescent="0.2"/>
    <row r="5" spans="2:71" s="1" customFormat="1" ht="12.75" x14ac:dyDescent="0.2"/>
    <row r="6" spans="2:71" s="1" customFormat="1" ht="15.75" customHeight="1" x14ac:dyDescent="0.2">
      <c r="B6" s="257" t="s">
        <v>2</v>
      </c>
      <c r="C6" s="257"/>
      <c r="D6" s="257"/>
      <c r="E6" s="257"/>
      <c r="F6" s="257"/>
      <c r="G6" s="257"/>
      <c r="H6" s="257"/>
      <c r="I6" s="257"/>
      <c r="J6" s="257"/>
      <c r="K6" s="257"/>
      <c r="L6" s="257"/>
      <c r="M6" s="257"/>
      <c r="N6" s="257"/>
      <c r="O6" s="257"/>
      <c r="P6" s="257"/>
      <c r="Q6" s="257"/>
      <c r="R6" s="257"/>
      <c r="S6" s="257"/>
      <c r="T6" s="257"/>
      <c r="U6" s="257"/>
      <c r="V6" s="257"/>
      <c r="W6" s="3"/>
      <c r="X6" s="3"/>
      <c r="BG6" s="258"/>
      <c r="BH6" s="258"/>
      <c r="BI6" s="258"/>
      <c r="BJ6" s="258"/>
      <c r="BK6" s="258"/>
      <c r="BL6" s="258"/>
      <c r="BM6" s="258"/>
      <c r="BN6" s="258"/>
      <c r="BO6" s="258"/>
      <c r="BP6" s="258"/>
      <c r="BQ6" s="258"/>
      <c r="BR6" s="258"/>
      <c r="BS6" s="258"/>
    </row>
    <row r="7" spans="2:71" s="1" customFormat="1" ht="15.75" customHeight="1" x14ac:dyDescent="0.2">
      <c r="D7" s="3"/>
      <c r="E7" s="3"/>
      <c r="F7" s="3"/>
      <c r="G7" s="3"/>
      <c r="H7" s="3"/>
      <c r="I7" s="3"/>
      <c r="J7" s="3"/>
      <c r="K7" s="3"/>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I7" s="3"/>
      <c r="BJ7" s="3"/>
      <c r="BK7" s="3"/>
      <c r="BL7" s="3"/>
      <c r="BM7" s="3"/>
      <c r="BN7" s="3"/>
      <c r="BO7" s="3"/>
      <c r="BP7" s="3"/>
      <c r="BQ7" s="3"/>
      <c r="BR7" s="3"/>
      <c r="BS7" s="4"/>
    </row>
    <row r="8" spans="2:71" s="1" customFormat="1" ht="12.75" x14ac:dyDescent="0.2">
      <c r="L8" s="4"/>
      <c r="M8" s="4"/>
      <c r="N8" s="4"/>
      <c r="O8" s="4"/>
      <c r="P8" s="4"/>
      <c r="Q8" s="4"/>
      <c r="R8" s="4"/>
      <c r="S8" s="4"/>
      <c r="BS8" s="4"/>
    </row>
    <row r="9" spans="2:71" s="1" customFormat="1" ht="12.75" x14ac:dyDescent="0.2">
      <c r="E9" s="259">
        <v>46112</v>
      </c>
      <c r="F9" s="259"/>
      <c r="G9" s="259"/>
      <c r="H9" s="259"/>
      <c r="I9" s="259"/>
      <c r="J9" s="259"/>
      <c r="K9" s="259"/>
      <c r="L9" s="259"/>
      <c r="M9" s="259"/>
      <c r="N9" s="259"/>
      <c r="O9" s="259"/>
      <c r="P9" s="259"/>
      <c r="Q9" s="4"/>
      <c r="R9" s="4"/>
      <c r="S9" s="4"/>
      <c r="BJ9" s="259"/>
      <c r="BK9" s="260"/>
      <c r="BL9" s="260"/>
      <c r="BS9" s="5"/>
    </row>
    <row r="10" spans="2:71" s="1" customFormat="1" ht="12.75" customHeight="1" x14ac:dyDescent="0.2">
      <c r="E10" s="277"/>
      <c r="F10" s="277"/>
      <c r="G10" s="277"/>
      <c r="H10" s="277"/>
      <c r="I10" s="277"/>
      <c r="J10" s="277"/>
      <c r="K10" s="277"/>
      <c r="L10" s="277"/>
      <c r="M10" s="277"/>
      <c r="N10" s="277"/>
      <c r="O10" s="277"/>
      <c r="P10" s="277"/>
      <c r="AK10" s="4"/>
      <c r="AL10" s="4"/>
      <c r="AM10" s="4"/>
      <c r="AN10" s="4"/>
      <c r="AO10" s="4"/>
      <c r="AP10" s="4"/>
      <c r="AQ10" s="4"/>
      <c r="AR10" s="4"/>
      <c r="AY10" s="4"/>
      <c r="AZ10" s="4"/>
      <c r="BA10" s="4"/>
      <c r="BB10" s="4"/>
      <c r="BC10" s="4"/>
      <c r="BD10" s="4"/>
    </row>
    <row r="11" spans="2:71" s="1" customFormat="1" ht="12.75" x14ac:dyDescent="0.2"/>
    <row r="12" spans="2:71" s="1" customFormat="1" ht="12" customHeight="1" x14ac:dyDescent="0.2">
      <c r="B12" s="6"/>
      <c r="C12" s="6"/>
      <c r="D12" s="6"/>
      <c r="E12" s="6"/>
      <c r="F12" s="6"/>
      <c r="BG12" s="1">
        <v>0.20425576196521136</v>
      </c>
      <c r="BI12" s="1">
        <v>2.8050064516696765E-2</v>
      </c>
      <c r="BK12" s="1">
        <v>1.5093678194232067E-2</v>
      </c>
      <c r="BM12" s="1">
        <v>0</v>
      </c>
      <c r="BO12" s="1">
        <v>1.1044089050469114E-4</v>
      </c>
      <c r="BQ12" s="1">
        <v>3.7637407297959675E-2</v>
      </c>
      <c r="BS12" s="1">
        <v>0.71485264713539531</v>
      </c>
    </row>
    <row r="13" spans="2:71" s="1" customFormat="1" ht="13.5" thickBot="1" x14ac:dyDescent="0.25">
      <c r="BG13" s="7" t="s">
        <v>3</v>
      </c>
    </row>
    <row r="14" spans="2:71" s="8" customFormat="1" ht="12.75" customHeight="1" x14ac:dyDescent="0.25">
      <c r="B14" s="261"/>
      <c r="C14" s="264" t="s">
        <v>4</v>
      </c>
      <c r="D14" s="265"/>
      <c r="E14" s="265"/>
      <c r="F14" s="265"/>
      <c r="G14" s="266"/>
      <c r="H14" s="273" t="s">
        <v>5</v>
      </c>
      <c r="I14" s="273" t="s">
        <v>6</v>
      </c>
      <c r="J14" s="9"/>
      <c r="K14" s="249" t="s">
        <v>7</v>
      </c>
      <c r="L14" s="273" t="s">
        <v>8</v>
      </c>
      <c r="M14" s="249" t="s">
        <v>9</v>
      </c>
      <c r="N14" s="252" t="s">
        <v>10</v>
      </c>
      <c r="O14" s="249" t="s">
        <v>11</v>
      </c>
      <c r="P14" s="249" t="s">
        <v>12</v>
      </c>
      <c r="Q14" s="254" t="s">
        <v>13</v>
      </c>
      <c r="R14" s="254" t="s">
        <v>14</v>
      </c>
      <c r="S14" s="240" t="s">
        <v>15</v>
      </c>
      <c r="T14" s="243" t="s">
        <v>16</v>
      </c>
      <c r="U14" s="244"/>
      <c r="V14" s="244"/>
      <c r="W14" s="244"/>
      <c r="X14" s="244"/>
      <c r="Y14" s="244"/>
      <c r="Z14" s="244"/>
      <c r="AA14" s="244"/>
      <c r="AB14" s="244"/>
      <c r="AC14" s="244"/>
      <c r="AD14" s="244"/>
      <c r="AE14" s="245"/>
      <c r="AF14" s="246" t="s">
        <v>17</v>
      </c>
      <c r="AG14" s="244"/>
      <c r="AH14" s="244"/>
      <c r="AI14" s="244"/>
      <c r="AJ14" s="244"/>
      <c r="AK14" s="244"/>
      <c r="AL14" s="244"/>
      <c r="AM14" s="244"/>
      <c r="AN14" s="244"/>
      <c r="AO14" s="244"/>
      <c r="AP14" s="244"/>
      <c r="AQ14" s="244"/>
      <c r="AR14" s="244"/>
      <c r="AS14" s="245"/>
      <c r="AT14" s="246" t="s">
        <v>18</v>
      </c>
      <c r="AU14" s="244"/>
      <c r="AV14" s="244"/>
      <c r="AW14" s="244"/>
      <c r="AX14" s="244"/>
      <c r="AY14" s="244"/>
      <c r="AZ14" s="244"/>
      <c r="BA14" s="244"/>
      <c r="BB14" s="244"/>
      <c r="BC14" s="244"/>
      <c r="BD14" s="244"/>
      <c r="BE14" s="245"/>
      <c r="BG14" s="247" t="s">
        <v>19</v>
      </c>
      <c r="BH14" s="248"/>
      <c r="BI14" s="248"/>
      <c r="BJ14" s="248"/>
      <c r="BK14" s="248"/>
      <c r="BL14" s="248"/>
      <c r="BM14" s="248"/>
      <c r="BN14" s="248"/>
      <c r="BO14" s="248"/>
      <c r="BP14" s="248"/>
      <c r="BQ14" s="248"/>
      <c r="BR14" s="248"/>
      <c r="BS14" s="248"/>
    </row>
    <row r="15" spans="2:71" s="8" customFormat="1" ht="15" customHeight="1" x14ac:dyDescent="0.25">
      <c r="B15" s="262"/>
      <c r="C15" s="267"/>
      <c r="D15" s="268"/>
      <c r="E15" s="268"/>
      <c r="F15" s="268"/>
      <c r="G15" s="269"/>
      <c r="H15" s="274"/>
      <c r="I15" s="274"/>
      <c r="J15" s="10"/>
      <c r="K15" s="250"/>
      <c r="L15" s="274"/>
      <c r="M15" s="250"/>
      <c r="N15" s="253"/>
      <c r="O15" s="250"/>
      <c r="P15" s="250"/>
      <c r="Q15" s="255"/>
      <c r="R15" s="255"/>
      <c r="S15" s="241"/>
      <c r="T15" s="237" t="s">
        <v>20</v>
      </c>
      <c r="U15" s="235" t="s">
        <v>21</v>
      </c>
      <c r="V15" s="236"/>
      <c r="W15" s="236"/>
      <c r="X15" s="236"/>
      <c r="Y15" s="236"/>
      <c r="Z15" s="237"/>
      <c r="AA15" s="238" t="s">
        <v>22</v>
      </c>
      <c r="AB15" s="224" t="s">
        <v>23</v>
      </c>
      <c r="AC15" s="231" t="s">
        <v>24</v>
      </c>
      <c r="AD15" s="232"/>
      <c r="AE15" s="233"/>
      <c r="AF15" s="234" t="s">
        <v>25</v>
      </c>
      <c r="AG15" s="235" t="s">
        <v>26</v>
      </c>
      <c r="AH15" s="236"/>
      <c r="AI15" s="236"/>
      <c r="AJ15" s="236"/>
      <c r="AK15" s="236"/>
      <c r="AL15" s="237"/>
      <c r="AM15" s="238" t="s">
        <v>27</v>
      </c>
      <c r="AN15" s="224" t="s">
        <v>28</v>
      </c>
      <c r="AO15" s="225" t="s">
        <v>29</v>
      </c>
      <c r="AP15" s="225" t="s">
        <v>30</v>
      </c>
      <c r="AQ15" s="231" t="s">
        <v>24</v>
      </c>
      <c r="AR15" s="232"/>
      <c r="AS15" s="233"/>
      <c r="AT15" s="234" t="s">
        <v>20</v>
      </c>
      <c r="AU15" s="235" t="s">
        <v>21</v>
      </c>
      <c r="AV15" s="236"/>
      <c r="AW15" s="236"/>
      <c r="AX15" s="236"/>
      <c r="AY15" s="236"/>
      <c r="AZ15" s="237"/>
      <c r="BA15" s="238" t="s">
        <v>22</v>
      </c>
      <c r="BB15" s="238" t="s">
        <v>23</v>
      </c>
      <c r="BC15" s="231" t="s">
        <v>24</v>
      </c>
      <c r="BD15" s="232"/>
      <c r="BE15" s="233"/>
      <c r="BG15" s="229" t="s">
        <v>31</v>
      </c>
      <c r="BH15" s="224"/>
      <c r="BI15" s="224" t="s">
        <v>32</v>
      </c>
      <c r="BJ15" s="224"/>
      <c r="BK15" s="224" t="s">
        <v>33</v>
      </c>
      <c r="BL15" s="224"/>
      <c r="BM15" s="224" t="s">
        <v>34</v>
      </c>
      <c r="BN15" s="224"/>
      <c r="BO15" s="224" t="s">
        <v>35</v>
      </c>
      <c r="BP15" s="224"/>
      <c r="BQ15" s="224" t="s">
        <v>36</v>
      </c>
      <c r="BR15" s="224"/>
      <c r="BS15" s="224" t="s">
        <v>37</v>
      </c>
    </row>
    <row r="16" spans="2:71" s="8" customFormat="1" ht="105.75" customHeight="1" x14ac:dyDescent="0.25">
      <c r="B16" s="262"/>
      <c r="C16" s="267"/>
      <c r="D16" s="268"/>
      <c r="E16" s="268"/>
      <c r="F16" s="268"/>
      <c r="G16" s="269"/>
      <c r="H16" s="274"/>
      <c r="I16" s="274"/>
      <c r="J16" s="10" t="s">
        <v>38</v>
      </c>
      <c r="K16" s="250"/>
      <c r="L16" s="276"/>
      <c r="M16" s="250"/>
      <c r="N16" s="253"/>
      <c r="O16" s="250"/>
      <c r="P16" s="250"/>
      <c r="Q16" s="255"/>
      <c r="R16" s="255"/>
      <c r="S16" s="241"/>
      <c r="T16" s="237"/>
      <c r="U16" s="11" t="s">
        <v>39</v>
      </c>
      <c r="V16" s="11" t="s">
        <v>40</v>
      </c>
      <c r="W16" s="11" t="s">
        <v>41</v>
      </c>
      <c r="X16" s="11" t="s">
        <v>42</v>
      </c>
      <c r="Y16" s="11" t="s">
        <v>43</v>
      </c>
      <c r="Z16" s="14" t="s">
        <v>44</v>
      </c>
      <c r="AA16" s="238"/>
      <c r="AB16" s="224"/>
      <c r="AC16" s="14" t="s">
        <v>45</v>
      </c>
      <c r="AD16" s="14" t="s">
        <v>46</v>
      </c>
      <c r="AE16" s="15" t="s">
        <v>47</v>
      </c>
      <c r="AF16" s="234"/>
      <c r="AG16" s="11" t="s">
        <v>39</v>
      </c>
      <c r="AH16" s="11" t="s">
        <v>40</v>
      </c>
      <c r="AI16" s="11" t="s">
        <v>41</v>
      </c>
      <c r="AJ16" s="11" t="s">
        <v>48</v>
      </c>
      <c r="AK16" s="11" t="s">
        <v>43</v>
      </c>
      <c r="AL16" s="14" t="s">
        <v>44</v>
      </c>
      <c r="AM16" s="238"/>
      <c r="AN16" s="224"/>
      <c r="AO16" s="239"/>
      <c r="AP16" s="239"/>
      <c r="AQ16" s="14" t="s">
        <v>49</v>
      </c>
      <c r="AR16" s="16" t="s">
        <v>50</v>
      </c>
      <c r="AS16" s="15" t="s">
        <v>51</v>
      </c>
      <c r="AT16" s="234"/>
      <c r="AU16" s="11" t="s">
        <v>39</v>
      </c>
      <c r="AV16" s="11" t="s">
        <v>40</v>
      </c>
      <c r="AW16" s="11" t="s">
        <v>41</v>
      </c>
      <c r="AX16" s="11" t="s">
        <v>52</v>
      </c>
      <c r="AY16" s="11" t="s">
        <v>43</v>
      </c>
      <c r="AZ16" s="14" t="s">
        <v>44</v>
      </c>
      <c r="BA16" s="238"/>
      <c r="BB16" s="238"/>
      <c r="BC16" s="14" t="s">
        <v>45</v>
      </c>
      <c r="BD16" s="14" t="s">
        <v>46</v>
      </c>
      <c r="BE16" s="15" t="s">
        <v>47</v>
      </c>
      <c r="BG16" s="229"/>
      <c r="BH16" s="224"/>
      <c r="BI16" s="224"/>
      <c r="BJ16" s="224"/>
      <c r="BK16" s="224"/>
      <c r="BL16" s="224"/>
      <c r="BM16" s="224"/>
      <c r="BN16" s="224"/>
      <c r="BO16" s="224"/>
      <c r="BP16" s="224"/>
      <c r="BQ16" s="224"/>
      <c r="BR16" s="224"/>
      <c r="BS16" s="224"/>
    </row>
    <row r="17" spans="2:71" s="8" customFormat="1" ht="36" customHeight="1" thickBot="1" x14ac:dyDescent="0.3">
      <c r="B17" s="263"/>
      <c r="C17" s="270"/>
      <c r="D17" s="271"/>
      <c r="E17" s="271"/>
      <c r="F17" s="271"/>
      <c r="G17" s="272"/>
      <c r="H17" s="275"/>
      <c r="I17" s="275"/>
      <c r="J17" s="17"/>
      <c r="K17" s="251"/>
      <c r="L17" s="19" t="s">
        <v>53</v>
      </c>
      <c r="M17" s="251"/>
      <c r="N17" s="253"/>
      <c r="O17" s="251"/>
      <c r="P17" s="251"/>
      <c r="Q17" s="256"/>
      <c r="R17" s="256"/>
      <c r="S17" s="242"/>
      <c r="T17" s="21" t="s">
        <v>54</v>
      </c>
      <c r="U17" s="22" t="s">
        <v>54</v>
      </c>
      <c r="V17" s="22" t="s">
        <v>54</v>
      </c>
      <c r="W17" s="22" t="s">
        <v>54</v>
      </c>
      <c r="X17" s="22" t="s">
        <v>54</v>
      </c>
      <c r="Y17" s="22" t="s">
        <v>54</v>
      </c>
      <c r="Z17" s="23" t="s">
        <v>54</v>
      </c>
      <c r="AA17" s="22" t="s">
        <v>54</v>
      </c>
      <c r="AB17" s="22" t="s">
        <v>54</v>
      </c>
      <c r="AC17" s="22" t="s">
        <v>54</v>
      </c>
      <c r="AD17" s="22" t="s">
        <v>54</v>
      </c>
      <c r="AE17" s="24" t="s">
        <v>54</v>
      </c>
      <c r="AF17" s="25" t="s">
        <v>54</v>
      </c>
      <c r="AG17" s="22" t="s">
        <v>54</v>
      </c>
      <c r="AH17" s="22" t="s">
        <v>54</v>
      </c>
      <c r="AI17" s="22" t="s">
        <v>54</v>
      </c>
      <c r="AJ17" s="22" t="s">
        <v>54</v>
      </c>
      <c r="AK17" s="22" t="s">
        <v>54</v>
      </c>
      <c r="AL17" s="23" t="s">
        <v>54</v>
      </c>
      <c r="AM17" s="22" t="s">
        <v>54</v>
      </c>
      <c r="AN17" s="13" t="s">
        <v>54</v>
      </c>
      <c r="AO17" s="13" t="s">
        <v>54</v>
      </c>
      <c r="AP17" s="13" t="s">
        <v>54</v>
      </c>
      <c r="AQ17" s="22" t="s">
        <v>54</v>
      </c>
      <c r="AR17" s="26" t="s">
        <v>54</v>
      </c>
      <c r="AS17" s="24" t="s">
        <v>54</v>
      </c>
      <c r="AT17" s="25" t="s">
        <v>54</v>
      </c>
      <c r="AU17" s="22" t="s">
        <v>54</v>
      </c>
      <c r="AV17" s="22" t="s">
        <v>54</v>
      </c>
      <c r="AW17" s="22" t="s">
        <v>54</v>
      </c>
      <c r="AX17" s="22" t="s">
        <v>54</v>
      </c>
      <c r="AY17" s="22" t="s">
        <v>54</v>
      </c>
      <c r="AZ17" s="23" t="s">
        <v>54</v>
      </c>
      <c r="BA17" s="22" t="s">
        <v>54</v>
      </c>
      <c r="BB17" s="22" t="s">
        <v>54</v>
      </c>
      <c r="BC17" s="22" t="s">
        <v>54</v>
      </c>
      <c r="BD17" s="22" t="s">
        <v>54</v>
      </c>
      <c r="BE17" s="24" t="s">
        <v>54</v>
      </c>
      <c r="BG17" s="229" t="s">
        <v>55</v>
      </c>
      <c r="BH17" s="229" t="s">
        <v>55</v>
      </c>
      <c r="BI17" s="224" t="s">
        <v>55</v>
      </c>
      <c r="BJ17" s="224" t="s">
        <v>55</v>
      </c>
      <c r="BK17" s="224" t="s">
        <v>55</v>
      </c>
      <c r="BL17" s="224" t="s">
        <v>55</v>
      </c>
      <c r="BM17" s="224" t="s">
        <v>55</v>
      </c>
      <c r="BN17" s="224" t="s">
        <v>55</v>
      </c>
      <c r="BO17" s="224" t="s">
        <v>55</v>
      </c>
      <c r="BP17" s="224" t="s">
        <v>55</v>
      </c>
      <c r="BQ17" s="224" t="s">
        <v>55</v>
      </c>
      <c r="BR17" s="224" t="s">
        <v>55</v>
      </c>
      <c r="BS17" s="224" t="s">
        <v>55</v>
      </c>
    </row>
    <row r="18" spans="2:71" s="27" customFormat="1" ht="32.25" customHeight="1" thickBot="1" x14ac:dyDescent="0.3">
      <c r="B18" s="28"/>
      <c r="C18" s="226" t="s">
        <v>56</v>
      </c>
      <c r="D18" s="227"/>
      <c r="E18" s="227"/>
      <c r="F18" s="227"/>
      <c r="G18" s="228"/>
      <c r="H18" s="30" t="s">
        <v>57</v>
      </c>
      <c r="I18" s="20" t="s">
        <v>58</v>
      </c>
      <c r="J18" s="30" t="s">
        <v>59</v>
      </c>
      <c r="K18" s="30" t="s">
        <v>60</v>
      </c>
      <c r="L18" s="30" t="s">
        <v>61</v>
      </c>
      <c r="M18" s="31" t="s">
        <v>62</v>
      </c>
      <c r="N18" s="32" t="s">
        <v>63</v>
      </c>
      <c r="O18" s="30" t="s">
        <v>64</v>
      </c>
      <c r="P18" s="30" t="s">
        <v>65</v>
      </c>
      <c r="Q18" s="30" t="s">
        <v>66</v>
      </c>
      <c r="R18" s="30" t="s">
        <v>67</v>
      </c>
      <c r="S18" s="30" t="s">
        <v>68</v>
      </c>
      <c r="T18" s="33" t="s">
        <v>69</v>
      </c>
      <c r="U18" s="20" t="s">
        <v>70</v>
      </c>
      <c r="V18" s="30" t="s">
        <v>66</v>
      </c>
      <c r="W18" s="30" t="s">
        <v>71</v>
      </c>
      <c r="X18" s="30" t="s">
        <v>72</v>
      </c>
      <c r="Y18" s="30" t="s">
        <v>73</v>
      </c>
      <c r="Z18" s="20" t="s">
        <v>74</v>
      </c>
      <c r="AA18" s="30" t="s">
        <v>75</v>
      </c>
      <c r="AB18" s="29" t="s">
        <v>76</v>
      </c>
      <c r="AC18" s="31" t="s">
        <v>77</v>
      </c>
      <c r="AD18" s="30" t="s">
        <v>78</v>
      </c>
      <c r="AE18" s="34" t="s">
        <v>79</v>
      </c>
      <c r="AF18" s="33" t="s">
        <v>80</v>
      </c>
      <c r="AG18" s="20" t="s">
        <v>81</v>
      </c>
      <c r="AH18" s="30" t="s">
        <v>82</v>
      </c>
      <c r="AI18" s="30" t="s">
        <v>83</v>
      </c>
      <c r="AJ18" s="30" t="s">
        <v>84</v>
      </c>
      <c r="AK18" s="30" t="s">
        <v>85</v>
      </c>
      <c r="AL18" s="20" t="s">
        <v>86</v>
      </c>
      <c r="AM18" s="30" t="s">
        <v>87</v>
      </c>
      <c r="AN18" s="12" t="s">
        <v>88</v>
      </c>
      <c r="AO18" s="12" t="s">
        <v>89</v>
      </c>
      <c r="AP18" s="12" t="s">
        <v>90</v>
      </c>
      <c r="AQ18" s="31" t="s">
        <v>91</v>
      </c>
      <c r="AR18" s="35" t="s">
        <v>92</v>
      </c>
      <c r="AS18" s="34" t="s">
        <v>93</v>
      </c>
      <c r="AT18" s="33" t="s">
        <v>94</v>
      </c>
      <c r="AU18" s="20" t="s">
        <v>95</v>
      </c>
      <c r="AV18" s="30" t="s">
        <v>96</v>
      </c>
      <c r="AW18" s="30" t="s">
        <v>97</v>
      </c>
      <c r="AX18" s="30" t="s">
        <v>98</v>
      </c>
      <c r="AY18" s="30" t="s">
        <v>99</v>
      </c>
      <c r="AZ18" s="20" t="s">
        <v>100</v>
      </c>
      <c r="BA18" s="30" t="s">
        <v>101</v>
      </c>
      <c r="BB18" s="29" t="s">
        <v>102</v>
      </c>
      <c r="BC18" s="31" t="s">
        <v>103</v>
      </c>
      <c r="BD18" s="30" t="s">
        <v>104</v>
      </c>
      <c r="BE18" s="34" t="s">
        <v>105</v>
      </c>
      <c r="BG18" s="230"/>
      <c r="BH18" s="230"/>
      <c r="BI18" s="225"/>
      <c r="BJ18" s="225"/>
      <c r="BK18" s="225"/>
      <c r="BL18" s="225"/>
      <c r="BM18" s="225"/>
      <c r="BN18" s="225"/>
      <c r="BO18" s="225"/>
      <c r="BP18" s="225"/>
      <c r="BQ18" s="225"/>
      <c r="BR18" s="225"/>
      <c r="BS18" s="224"/>
    </row>
    <row r="19" spans="2:71" s="8" customFormat="1" ht="13.5" thickBot="1" x14ac:dyDescent="0.3">
      <c r="B19" s="36" t="s">
        <v>106</v>
      </c>
      <c r="C19" s="215" t="s">
        <v>107</v>
      </c>
      <c r="D19" s="216"/>
      <c r="E19" s="216"/>
      <c r="F19" s="216"/>
      <c r="G19" s="217"/>
      <c r="H19" s="18"/>
      <c r="I19" s="37"/>
      <c r="J19" s="38"/>
      <c r="K19" s="38"/>
      <c r="L19" s="30"/>
      <c r="M19" s="30"/>
      <c r="N19" s="39"/>
      <c r="O19" s="30"/>
      <c r="P19" s="30"/>
      <c r="Q19" s="30"/>
      <c r="R19" s="30"/>
      <c r="S19" s="40"/>
      <c r="T19" s="41"/>
      <c r="U19" s="37"/>
      <c r="V19" s="42"/>
      <c r="W19" s="38"/>
      <c r="X19" s="38"/>
      <c r="Y19" s="38"/>
      <c r="Z19" s="43"/>
      <c r="AA19" s="30"/>
      <c r="AB19" s="29"/>
      <c r="AC19" s="20"/>
      <c r="AD19" s="30"/>
      <c r="AE19" s="34"/>
      <c r="AF19" s="41"/>
      <c r="AG19" s="37"/>
      <c r="AH19" s="42"/>
      <c r="AI19" s="38"/>
      <c r="AJ19" s="38"/>
      <c r="AK19" s="38"/>
      <c r="AL19" s="43"/>
      <c r="AM19" s="30"/>
      <c r="AN19" s="29"/>
      <c r="AO19" s="29"/>
      <c r="AP19" s="29"/>
      <c r="AQ19" s="20"/>
      <c r="AR19" s="30"/>
      <c r="AS19" s="34"/>
      <c r="AT19" s="41"/>
      <c r="AU19" s="37"/>
      <c r="AV19" s="42"/>
      <c r="AW19" s="38"/>
      <c r="AX19" s="38"/>
      <c r="AY19" s="38"/>
      <c r="AZ19" s="43"/>
      <c r="BA19" s="30"/>
      <c r="BB19" s="29"/>
      <c r="BC19" s="20"/>
      <c r="BD19" s="30"/>
      <c r="BE19" s="34"/>
      <c r="BF19" s="44"/>
      <c r="BG19" s="45"/>
      <c r="BH19" s="46"/>
      <c r="BI19" s="46"/>
      <c r="BJ19" s="46"/>
      <c r="BK19" s="46"/>
      <c r="BL19" s="46"/>
      <c r="BM19" s="46"/>
      <c r="BN19" s="46"/>
      <c r="BO19" s="46"/>
      <c r="BP19" s="46"/>
      <c r="BQ19" s="46"/>
      <c r="BR19" s="46"/>
      <c r="BS19" s="46">
        <f>AR19</f>
        <v>0</v>
      </c>
    </row>
    <row r="20" spans="2:71" s="47" customFormat="1" ht="12.75" x14ac:dyDescent="0.2">
      <c r="B20" s="48" t="s">
        <v>108</v>
      </c>
      <c r="C20" s="221" t="s">
        <v>109</v>
      </c>
      <c r="D20" s="222"/>
      <c r="E20" s="222"/>
      <c r="F20" s="222"/>
      <c r="G20" s="223"/>
      <c r="H20" s="49"/>
      <c r="I20" s="49"/>
      <c r="J20" s="49"/>
      <c r="K20" s="49"/>
      <c r="L20" s="50"/>
      <c r="M20" s="51"/>
      <c r="N20" s="52"/>
      <c r="O20" s="52"/>
      <c r="P20" s="52"/>
      <c r="Q20" s="52"/>
      <c r="R20" s="52"/>
      <c r="S20" s="53"/>
      <c r="T20" s="54"/>
      <c r="U20" s="49"/>
      <c r="V20" s="49"/>
      <c r="W20" s="49"/>
      <c r="X20" s="49"/>
      <c r="Y20" s="49"/>
      <c r="Z20" s="49"/>
      <c r="AA20" s="49"/>
      <c r="AB20" s="55"/>
      <c r="AC20" s="49"/>
      <c r="AD20" s="52"/>
      <c r="AE20" s="56"/>
      <c r="AF20" s="54"/>
      <c r="AG20" s="49"/>
      <c r="AH20" s="49"/>
      <c r="AI20" s="49"/>
      <c r="AJ20" s="49"/>
      <c r="AK20" s="49"/>
      <c r="AL20" s="49"/>
      <c r="AM20" s="49"/>
      <c r="AN20" s="55"/>
      <c r="AO20" s="55"/>
      <c r="AP20" s="55"/>
      <c r="AQ20" s="49"/>
      <c r="AR20" s="52"/>
      <c r="AS20" s="56"/>
      <c r="AT20" s="54"/>
      <c r="AU20" s="49"/>
      <c r="AV20" s="49"/>
      <c r="AW20" s="49"/>
      <c r="AX20" s="49"/>
      <c r="AY20" s="49"/>
      <c r="AZ20" s="49"/>
      <c r="BA20" s="49"/>
      <c r="BB20" s="55"/>
      <c r="BC20" s="49"/>
      <c r="BD20" s="52"/>
      <c r="BE20" s="56"/>
      <c r="BF20" s="57"/>
      <c r="BG20" s="58"/>
      <c r="BH20" s="59"/>
      <c r="BI20" s="59"/>
      <c r="BJ20" s="59"/>
      <c r="BK20" s="59"/>
      <c r="BL20" s="59"/>
      <c r="BM20" s="59"/>
      <c r="BN20" s="59"/>
      <c r="BO20" s="59"/>
      <c r="BP20" s="59"/>
      <c r="BQ20" s="60"/>
      <c r="BR20" s="59"/>
      <c r="BS20" s="61"/>
    </row>
    <row r="21" spans="2:71" s="47" customFormat="1" ht="12.75" x14ac:dyDescent="0.2">
      <c r="B21" s="62" t="s">
        <v>110</v>
      </c>
      <c r="C21" s="208" t="s">
        <v>111</v>
      </c>
      <c r="D21" s="209"/>
      <c r="E21" s="209"/>
      <c r="F21" s="209"/>
      <c r="G21" s="210"/>
      <c r="H21" s="63"/>
      <c r="I21" s="63"/>
      <c r="J21" s="63"/>
      <c r="K21" s="63"/>
      <c r="L21" s="64"/>
      <c r="M21" s="65"/>
      <c r="N21" s="66"/>
      <c r="O21" s="66"/>
      <c r="P21" s="66"/>
      <c r="Q21" s="66"/>
      <c r="R21" s="66"/>
      <c r="S21" s="67"/>
      <c r="T21" s="68"/>
      <c r="U21" s="63"/>
      <c r="V21" s="63"/>
      <c r="W21" s="63"/>
      <c r="X21" s="63"/>
      <c r="Y21" s="63"/>
      <c r="Z21" s="63"/>
      <c r="AA21" s="63"/>
      <c r="AB21" s="69"/>
      <c r="AC21" s="63"/>
      <c r="AD21" s="66"/>
      <c r="AE21" s="67"/>
      <c r="AF21" s="68"/>
      <c r="AG21" s="63"/>
      <c r="AH21" s="63"/>
      <c r="AI21" s="63"/>
      <c r="AJ21" s="63"/>
      <c r="AK21" s="63"/>
      <c r="AL21" s="63"/>
      <c r="AM21" s="63"/>
      <c r="AN21" s="69"/>
      <c r="AO21" s="69"/>
      <c r="AP21" s="69"/>
      <c r="AQ21" s="63"/>
      <c r="AR21" s="66"/>
      <c r="AS21" s="67"/>
      <c r="AT21" s="68"/>
      <c r="AU21" s="63"/>
      <c r="AV21" s="63"/>
      <c r="AW21" s="63"/>
      <c r="AX21" s="63"/>
      <c r="AY21" s="63"/>
      <c r="AZ21" s="63"/>
      <c r="BA21" s="63"/>
      <c r="BB21" s="69"/>
      <c r="BC21" s="63"/>
      <c r="BD21" s="66"/>
      <c r="BE21" s="67"/>
      <c r="BF21" s="57"/>
      <c r="BG21" s="70"/>
      <c r="BH21" s="71"/>
      <c r="BI21" s="71"/>
      <c r="BJ21" s="71"/>
      <c r="BK21" s="71"/>
      <c r="BL21" s="71"/>
      <c r="BM21" s="71"/>
      <c r="BN21" s="71"/>
      <c r="BO21" s="71"/>
      <c r="BP21" s="71"/>
      <c r="BQ21" s="72"/>
      <c r="BR21" s="73"/>
      <c r="BS21" s="74"/>
    </row>
    <row r="22" spans="2:71" s="47" customFormat="1" ht="12.75" x14ac:dyDescent="0.2">
      <c r="B22" s="62" t="s">
        <v>112</v>
      </c>
      <c r="C22" s="208" t="s">
        <v>113</v>
      </c>
      <c r="D22" s="209"/>
      <c r="E22" s="209"/>
      <c r="F22" s="209"/>
      <c r="G22" s="210"/>
      <c r="H22" s="63"/>
      <c r="I22" s="63"/>
      <c r="J22" s="63"/>
      <c r="K22" s="63"/>
      <c r="L22" s="64"/>
      <c r="M22" s="65"/>
      <c r="N22" s="66"/>
      <c r="O22" s="66"/>
      <c r="P22" s="66"/>
      <c r="Q22" s="66"/>
      <c r="R22" s="66"/>
      <c r="S22" s="66"/>
      <c r="T22" s="68"/>
      <c r="U22" s="63"/>
      <c r="V22" s="63"/>
      <c r="W22" s="63"/>
      <c r="X22" s="63"/>
      <c r="Y22" s="63"/>
      <c r="Z22" s="63"/>
      <c r="AA22" s="63"/>
      <c r="AB22" s="69"/>
      <c r="AC22" s="63"/>
      <c r="AD22" s="66"/>
      <c r="AE22" s="67"/>
      <c r="AF22" s="68"/>
      <c r="AG22" s="63"/>
      <c r="AH22" s="63"/>
      <c r="AI22" s="63"/>
      <c r="AJ22" s="63"/>
      <c r="AK22" s="63"/>
      <c r="AL22" s="63"/>
      <c r="AM22" s="63"/>
      <c r="AN22" s="69"/>
      <c r="AO22" s="69"/>
      <c r="AP22" s="69"/>
      <c r="AQ22" s="63"/>
      <c r="AR22" s="66"/>
      <c r="AS22" s="67"/>
      <c r="AT22" s="68"/>
      <c r="AU22" s="63"/>
      <c r="AV22" s="63"/>
      <c r="AW22" s="63"/>
      <c r="AX22" s="63"/>
      <c r="AY22" s="63"/>
      <c r="AZ22" s="63"/>
      <c r="BA22" s="63"/>
      <c r="BB22" s="69"/>
      <c r="BC22" s="63"/>
      <c r="BD22" s="66"/>
      <c r="BE22" s="67"/>
      <c r="BF22" s="57"/>
      <c r="BG22" s="75"/>
      <c r="BH22" s="73"/>
      <c r="BI22" s="73"/>
      <c r="BJ22" s="73"/>
      <c r="BK22" s="73"/>
      <c r="BL22" s="73"/>
      <c r="BM22" s="73"/>
      <c r="BN22" s="73"/>
      <c r="BO22" s="73"/>
      <c r="BP22" s="73"/>
      <c r="BQ22" s="72"/>
      <c r="BR22" s="73"/>
      <c r="BS22" s="74"/>
    </row>
    <row r="23" spans="2:71" s="47" customFormat="1" ht="12.75" x14ac:dyDescent="0.2">
      <c r="B23" s="62" t="s">
        <v>114</v>
      </c>
      <c r="C23" s="208" t="s">
        <v>115</v>
      </c>
      <c r="D23" s="209"/>
      <c r="E23" s="209"/>
      <c r="F23" s="209"/>
      <c r="G23" s="210"/>
      <c r="H23" s="63"/>
      <c r="I23" s="63"/>
      <c r="J23" s="63"/>
      <c r="K23" s="63"/>
      <c r="L23" s="64"/>
      <c r="M23" s="65"/>
      <c r="N23" s="66"/>
      <c r="O23" s="66"/>
      <c r="P23" s="66"/>
      <c r="Q23" s="66"/>
      <c r="R23" s="66"/>
      <c r="S23" s="66"/>
      <c r="T23" s="68"/>
      <c r="U23" s="63"/>
      <c r="V23" s="63"/>
      <c r="W23" s="63"/>
      <c r="X23" s="63"/>
      <c r="Y23" s="63"/>
      <c r="Z23" s="63"/>
      <c r="AA23" s="63"/>
      <c r="AB23" s="69"/>
      <c r="AC23" s="63"/>
      <c r="AD23" s="66"/>
      <c r="AE23" s="67"/>
      <c r="AF23" s="68"/>
      <c r="AG23" s="63"/>
      <c r="AH23" s="63"/>
      <c r="AI23" s="63"/>
      <c r="AJ23" s="63"/>
      <c r="AK23" s="63"/>
      <c r="AL23" s="63"/>
      <c r="AM23" s="63"/>
      <c r="AN23" s="69"/>
      <c r="AO23" s="69"/>
      <c r="AP23" s="69"/>
      <c r="AQ23" s="63"/>
      <c r="AR23" s="66"/>
      <c r="AS23" s="67"/>
      <c r="AT23" s="68"/>
      <c r="AU23" s="63"/>
      <c r="AV23" s="63"/>
      <c r="AW23" s="63"/>
      <c r="AX23" s="63"/>
      <c r="AY23" s="63"/>
      <c r="AZ23" s="63"/>
      <c r="BA23" s="63"/>
      <c r="BB23" s="69"/>
      <c r="BC23" s="63"/>
      <c r="BD23" s="66"/>
      <c r="BE23" s="67"/>
      <c r="BF23" s="57"/>
      <c r="BG23" s="75"/>
      <c r="BH23" s="73"/>
      <c r="BI23" s="73"/>
      <c r="BJ23" s="73"/>
      <c r="BK23" s="73"/>
      <c r="BL23" s="73"/>
      <c r="BM23" s="73"/>
      <c r="BN23" s="73"/>
      <c r="BO23" s="73"/>
      <c r="BP23" s="73"/>
      <c r="BQ23" s="72"/>
      <c r="BR23" s="73"/>
      <c r="BS23" s="74"/>
    </row>
    <row r="24" spans="2:71" s="47" customFormat="1" ht="12.75" x14ac:dyDescent="0.2">
      <c r="B24" s="62" t="s">
        <v>116</v>
      </c>
      <c r="C24" s="208" t="s">
        <v>117</v>
      </c>
      <c r="D24" s="209"/>
      <c r="E24" s="209"/>
      <c r="F24" s="209"/>
      <c r="G24" s="210"/>
      <c r="H24" s="63"/>
      <c r="I24" s="63"/>
      <c r="J24" s="63"/>
      <c r="K24" s="63"/>
      <c r="L24" s="64"/>
      <c r="M24" s="65"/>
      <c r="N24" s="66"/>
      <c r="O24" s="66"/>
      <c r="P24" s="66"/>
      <c r="Q24" s="66"/>
      <c r="R24" s="66"/>
      <c r="S24" s="66"/>
      <c r="T24" s="68"/>
      <c r="U24" s="63"/>
      <c r="V24" s="63"/>
      <c r="W24" s="63"/>
      <c r="X24" s="63"/>
      <c r="Y24" s="63"/>
      <c r="Z24" s="63"/>
      <c r="AA24" s="63"/>
      <c r="AB24" s="69"/>
      <c r="AC24" s="63"/>
      <c r="AD24" s="66"/>
      <c r="AE24" s="67"/>
      <c r="AF24" s="68"/>
      <c r="AG24" s="63"/>
      <c r="AH24" s="63"/>
      <c r="AI24" s="63"/>
      <c r="AJ24" s="63"/>
      <c r="AK24" s="63"/>
      <c r="AL24" s="63"/>
      <c r="AM24" s="63"/>
      <c r="AN24" s="69"/>
      <c r="AO24" s="69"/>
      <c r="AP24" s="69"/>
      <c r="AQ24" s="63"/>
      <c r="AR24" s="66"/>
      <c r="AS24" s="67"/>
      <c r="AT24" s="68"/>
      <c r="AU24" s="63"/>
      <c r="AV24" s="63"/>
      <c r="AW24" s="63"/>
      <c r="AX24" s="63"/>
      <c r="AY24" s="63"/>
      <c r="AZ24" s="63"/>
      <c r="BA24" s="63"/>
      <c r="BB24" s="69"/>
      <c r="BC24" s="63"/>
      <c r="BD24" s="66"/>
      <c r="BE24" s="67"/>
      <c r="BF24" s="57"/>
      <c r="BG24" s="75"/>
      <c r="BH24" s="73"/>
      <c r="BI24" s="73"/>
      <c r="BJ24" s="73"/>
      <c r="BK24" s="73"/>
      <c r="BL24" s="73"/>
      <c r="BM24" s="73"/>
      <c r="BN24" s="73"/>
      <c r="BO24" s="73"/>
      <c r="BP24" s="73"/>
      <c r="BQ24" s="72"/>
      <c r="BR24" s="73"/>
      <c r="BS24" s="74"/>
    </row>
    <row r="25" spans="2:71" s="47" customFormat="1" ht="12.75" x14ac:dyDescent="0.2">
      <c r="B25" s="62"/>
      <c r="C25" s="187" t="s">
        <v>118</v>
      </c>
      <c r="D25" s="188"/>
      <c r="E25" s="188"/>
      <c r="F25" s="188"/>
      <c r="G25" s="189"/>
      <c r="H25" s="63">
        <v>878</v>
      </c>
      <c r="I25" s="92">
        <v>45155</v>
      </c>
      <c r="J25" s="92">
        <v>45170</v>
      </c>
      <c r="K25" s="92"/>
      <c r="L25" s="64">
        <v>4</v>
      </c>
      <c r="M25" s="65" t="s">
        <v>119</v>
      </c>
      <c r="N25" s="66"/>
      <c r="O25" s="66" t="s">
        <v>120</v>
      </c>
      <c r="P25" s="66"/>
      <c r="Q25" s="66"/>
      <c r="R25" s="66"/>
      <c r="S25" s="66"/>
      <c r="T25" s="68">
        <v>9450</v>
      </c>
      <c r="U25" s="63"/>
      <c r="V25" s="63"/>
      <c r="W25" s="63"/>
      <c r="X25" s="63"/>
      <c r="Y25" s="63"/>
      <c r="Z25" s="63">
        <v>9450</v>
      </c>
      <c r="AA25" s="63"/>
      <c r="AB25" s="69"/>
      <c r="AC25" s="63">
        <v>9450</v>
      </c>
      <c r="AD25" s="66">
        <f>AC25-AE25</f>
        <v>3149.6000000000004</v>
      </c>
      <c r="AE25" s="67">
        <v>6300.4</v>
      </c>
      <c r="AF25" s="68"/>
      <c r="AG25" s="63"/>
      <c r="AH25" s="63"/>
      <c r="AI25" s="63"/>
      <c r="AJ25" s="63"/>
      <c r="AK25" s="63"/>
      <c r="AL25" s="63"/>
      <c r="AM25" s="63"/>
      <c r="AN25" s="69"/>
      <c r="AO25" s="69">
        <v>2362.1999999999998</v>
      </c>
      <c r="AP25" s="69"/>
      <c r="AQ25" s="63">
        <v>9450</v>
      </c>
      <c r="AR25" s="66">
        <v>2362.1999999999998</v>
      </c>
      <c r="AS25" s="66">
        <f>-AR25</f>
        <v>-2362.1999999999998</v>
      </c>
      <c r="AT25" s="68">
        <f>T25+AF25</f>
        <v>9450</v>
      </c>
      <c r="AU25" s="63"/>
      <c r="AV25" s="63"/>
      <c r="AW25" s="63"/>
      <c r="AX25" s="63"/>
      <c r="AY25" s="63"/>
      <c r="AZ25" s="63">
        <f>AT25-AY25-AV25-AU25</f>
        <v>9450</v>
      </c>
      <c r="BA25" s="63"/>
      <c r="BB25" s="69"/>
      <c r="BC25" s="63">
        <f>AZ25-BB25-BA25</f>
        <v>9450</v>
      </c>
      <c r="BD25" s="66">
        <f>BC25-BE25</f>
        <v>5511.8</v>
      </c>
      <c r="BE25" s="67">
        <f>AE25+AF25-AR25</f>
        <v>3938.2</v>
      </c>
      <c r="BF25" s="57"/>
      <c r="BG25" s="90">
        <f>BE25</f>
        <v>3938.2</v>
      </c>
      <c r="BH25" s="73"/>
      <c r="BI25" s="73"/>
      <c r="BJ25" s="73"/>
      <c r="BK25" s="73"/>
      <c r="BL25" s="73"/>
      <c r="BM25" s="73"/>
      <c r="BN25" s="73"/>
      <c r="BO25" s="73"/>
      <c r="BP25" s="73"/>
      <c r="BQ25" s="72"/>
      <c r="BR25" s="73"/>
      <c r="BS25" s="74"/>
    </row>
    <row r="26" spans="2:71" s="47" customFormat="1" ht="13.5" customHeight="1" x14ac:dyDescent="0.2">
      <c r="B26" s="62"/>
      <c r="C26" s="187" t="s">
        <v>121</v>
      </c>
      <c r="D26" s="188"/>
      <c r="E26" s="188"/>
      <c r="F26" s="188"/>
      <c r="G26" s="189"/>
      <c r="H26" s="63">
        <v>780</v>
      </c>
      <c r="I26" s="92">
        <v>42289</v>
      </c>
      <c r="J26" s="92">
        <v>42289</v>
      </c>
      <c r="K26" s="92"/>
      <c r="L26" s="64">
        <v>3</v>
      </c>
      <c r="M26" s="65" t="s">
        <v>122</v>
      </c>
      <c r="N26" s="66"/>
      <c r="O26" s="66"/>
      <c r="P26" s="66"/>
      <c r="Q26" s="66"/>
      <c r="R26" s="66"/>
      <c r="S26" s="66"/>
      <c r="T26" s="68">
        <v>580</v>
      </c>
      <c r="U26" s="63"/>
      <c r="V26" s="63"/>
      <c r="W26" s="63"/>
      <c r="X26" s="63"/>
      <c r="Y26" s="63"/>
      <c r="Z26" s="63">
        <v>580</v>
      </c>
      <c r="AA26" s="63"/>
      <c r="AB26" s="63">
        <v>1</v>
      </c>
      <c r="AC26" s="63"/>
      <c r="AD26" s="66"/>
      <c r="AE26" s="67"/>
      <c r="AF26" s="68">
        <v>0</v>
      </c>
      <c r="AG26" s="63"/>
      <c r="AH26" s="63">
        <f>AF26</f>
        <v>0</v>
      </c>
      <c r="AI26" s="63"/>
      <c r="AJ26" s="63"/>
      <c r="AK26" s="63"/>
      <c r="AL26" s="63">
        <v>0</v>
      </c>
      <c r="AM26" s="63"/>
      <c r="AN26" s="69"/>
      <c r="AO26" s="69"/>
      <c r="AP26" s="69">
        <v>0</v>
      </c>
      <c r="AQ26" s="63">
        <v>0</v>
      </c>
      <c r="AR26" s="66"/>
      <c r="AS26" s="67"/>
      <c r="AT26" s="68">
        <f t="shared" ref="AT26:AT90" si="0">T26+AF26</f>
        <v>580</v>
      </c>
      <c r="AU26" s="63"/>
      <c r="AV26" s="63">
        <f>V26</f>
        <v>0</v>
      </c>
      <c r="AW26" s="63"/>
      <c r="AX26" s="63"/>
      <c r="AY26" s="63"/>
      <c r="AZ26" s="63">
        <f>AT26-AY26-AV26-AU26</f>
        <v>580</v>
      </c>
      <c r="BA26" s="63"/>
      <c r="BB26" s="69">
        <f>AB26-AP26</f>
        <v>1</v>
      </c>
      <c r="BC26" s="63"/>
      <c r="BD26" s="66"/>
      <c r="BE26" s="67"/>
      <c r="BF26" s="57"/>
      <c r="BG26" s="75"/>
      <c r="BH26" s="73"/>
      <c r="BI26" s="73"/>
      <c r="BJ26" s="73"/>
      <c r="BK26" s="73"/>
      <c r="BL26" s="73"/>
      <c r="BM26" s="73"/>
      <c r="BN26" s="73"/>
      <c r="BO26" s="73"/>
      <c r="BP26" s="73"/>
      <c r="BQ26" s="72"/>
      <c r="BR26" s="73"/>
      <c r="BS26" s="74"/>
    </row>
    <row r="27" spans="2:71" s="47" customFormat="1" ht="12.75" x14ac:dyDescent="0.2">
      <c r="B27" s="62"/>
      <c r="C27" s="211" t="s">
        <v>123</v>
      </c>
      <c r="D27" s="212"/>
      <c r="E27" s="212"/>
      <c r="F27" s="212"/>
      <c r="G27" s="213"/>
      <c r="H27" s="134">
        <v>782</v>
      </c>
      <c r="I27" s="135">
        <v>42369</v>
      </c>
      <c r="J27" s="135">
        <v>42369</v>
      </c>
      <c r="K27" s="135"/>
      <c r="L27" s="64">
        <v>4</v>
      </c>
      <c r="M27" s="65" t="s">
        <v>122</v>
      </c>
      <c r="N27" s="66"/>
      <c r="O27" s="66"/>
      <c r="P27" s="66"/>
      <c r="Q27" s="66"/>
      <c r="R27" s="66"/>
      <c r="S27" s="66"/>
      <c r="T27" s="136">
        <v>7984</v>
      </c>
      <c r="U27" s="134"/>
      <c r="V27" s="134"/>
      <c r="W27" s="134"/>
      <c r="X27" s="134"/>
      <c r="Y27" s="134"/>
      <c r="Z27" s="134">
        <v>7984</v>
      </c>
      <c r="AA27" s="134"/>
      <c r="AB27" s="63">
        <v>1</v>
      </c>
      <c r="AC27" s="134"/>
      <c r="AD27" s="137"/>
      <c r="AE27" s="138"/>
      <c r="AF27" s="136">
        <v>0</v>
      </c>
      <c r="AG27" s="63"/>
      <c r="AH27" s="134">
        <f>AF27</f>
        <v>0</v>
      </c>
      <c r="AI27" s="134"/>
      <c r="AJ27" s="134"/>
      <c r="AK27" s="134"/>
      <c r="AL27" s="134">
        <v>0</v>
      </c>
      <c r="AM27" s="134"/>
      <c r="AN27" s="139"/>
      <c r="AO27" s="139"/>
      <c r="AP27" s="137">
        <v>0</v>
      </c>
      <c r="AQ27" s="134">
        <v>0</v>
      </c>
      <c r="AR27" s="137"/>
      <c r="AS27" s="138">
        <f>-AR27</f>
        <v>0</v>
      </c>
      <c r="AT27" s="68">
        <f t="shared" si="0"/>
        <v>7984</v>
      </c>
      <c r="AU27" s="134"/>
      <c r="AV27" s="134">
        <f>V27</f>
        <v>0</v>
      </c>
      <c r="AW27" s="134"/>
      <c r="AX27" s="134"/>
      <c r="AY27" s="134"/>
      <c r="AZ27" s="134">
        <f>AT27-AY27-AV27-AU27</f>
        <v>7984</v>
      </c>
      <c r="BA27" s="134"/>
      <c r="BB27" s="69">
        <f>AB27-AP27</f>
        <v>1</v>
      </c>
      <c r="BC27" s="134"/>
      <c r="BD27" s="137"/>
      <c r="BE27" s="138"/>
      <c r="BF27" s="57"/>
      <c r="BG27" s="90"/>
      <c r="BH27" s="73"/>
      <c r="BI27" s="73"/>
      <c r="BJ27" s="73"/>
      <c r="BK27" s="73"/>
      <c r="BL27" s="73"/>
      <c r="BM27" s="73"/>
      <c r="BN27" s="73"/>
      <c r="BO27" s="73"/>
      <c r="BP27" s="73"/>
      <c r="BQ27" s="72"/>
      <c r="BR27" s="73"/>
      <c r="BS27" s="74"/>
    </row>
    <row r="28" spans="2:71" s="47" customFormat="1" ht="12.75" x14ac:dyDescent="0.2">
      <c r="B28" s="62"/>
      <c r="C28" s="211" t="s">
        <v>124</v>
      </c>
      <c r="D28" s="212"/>
      <c r="E28" s="212"/>
      <c r="F28" s="212"/>
      <c r="G28" s="213"/>
      <c r="H28" s="134">
        <v>710</v>
      </c>
      <c r="I28" s="135">
        <v>39661</v>
      </c>
      <c r="J28" s="135">
        <v>39661</v>
      </c>
      <c r="K28" s="135"/>
      <c r="L28" s="64">
        <v>3</v>
      </c>
      <c r="M28" s="65" t="s">
        <v>119</v>
      </c>
      <c r="N28" s="66"/>
      <c r="O28" s="66"/>
      <c r="P28" s="66"/>
      <c r="Q28" s="66"/>
      <c r="R28" s="66"/>
      <c r="S28" s="66"/>
      <c r="T28" s="136">
        <v>7617.01</v>
      </c>
      <c r="U28" s="134"/>
      <c r="V28" s="134"/>
      <c r="W28" s="134"/>
      <c r="X28" s="134"/>
      <c r="Y28" s="134"/>
      <c r="Z28" s="63">
        <v>7617.01</v>
      </c>
      <c r="AA28" s="63"/>
      <c r="AB28" s="69"/>
      <c r="AC28" s="63">
        <v>7617.01</v>
      </c>
      <c r="AD28" s="66">
        <f>AC28-AE28</f>
        <v>7616.72</v>
      </c>
      <c r="AE28" s="67">
        <v>0.28999999999996362</v>
      </c>
      <c r="AF28" s="68">
        <v>0</v>
      </c>
      <c r="AG28" s="63"/>
      <c r="AH28" s="63">
        <f>AF28</f>
        <v>0</v>
      </c>
      <c r="AI28" s="63"/>
      <c r="AJ28" s="63"/>
      <c r="AK28" s="63"/>
      <c r="AL28" s="63">
        <v>0</v>
      </c>
      <c r="AM28" s="63"/>
      <c r="AN28" s="69"/>
      <c r="AO28" s="69">
        <f>AR28</f>
        <v>0</v>
      </c>
      <c r="AP28" s="69"/>
      <c r="AQ28" s="63">
        <v>0</v>
      </c>
      <c r="AR28" s="66">
        <v>0</v>
      </c>
      <c r="AS28" s="66">
        <v>0</v>
      </c>
      <c r="AT28" s="68">
        <f t="shared" si="0"/>
        <v>7617.01</v>
      </c>
      <c r="AU28" s="63"/>
      <c r="AV28" s="63"/>
      <c r="AW28" s="63"/>
      <c r="AX28" s="63"/>
      <c r="AY28" s="63"/>
      <c r="AZ28" s="63">
        <v>7617.01</v>
      </c>
      <c r="BA28" s="63"/>
      <c r="BB28" s="69"/>
      <c r="BC28" s="63">
        <f>AZ28-BB28-BA28</f>
        <v>7617.01</v>
      </c>
      <c r="BD28" s="66">
        <f>BC28-BE28</f>
        <v>7616.72</v>
      </c>
      <c r="BE28" s="67">
        <f>AE28+AF28-AR28</f>
        <v>0.28999999999996362</v>
      </c>
      <c r="BF28" s="57"/>
      <c r="BG28" s="90">
        <f>BE28</f>
        <v>0.28999999999996362</v>
      </c>
      <c r="BH28" s="73"/>
      <c r="BI28" s="73"/>
      <c r="BJ28" s="73"/>
      <c r="BK28" s="73"/>
      <c r="BL28" s="73"/>
      <c r="BM28" s="73"/>
      <c r="BN28" s="73"/>
      <c r="BO28" s="73"/>
      <c r="BP28" s="73"/>
      <c r="BQ28" s="72"/>
      <c r="BR28" s="73"/>
      <c r="BS28" s="74"/>
    </row>
    <row r="29" spans="2:71" s="47" customFormat="1" ht="12.75" x14ac:dyDescent="0.2">
      <c r="B29" s="62"/>
      <c r="C29" s="211" t="s">
        <v>125</v>
      </c>
      <c r="D29" s="212"/>
      <c r="E29" s="212"/>
      <c r="F29" s="212"/>
      <c r="G29" s="213"/>
      <c r="H29" s="63">
        <v>769</v>
      </c>
      <c r="I29" s="92">
        <v>41990</v>
      </c>
      <c r="J29" s="92">
        <v>41990</v>
      </c>
      <c r="K29" s="92"/>
      <c r="L29" s="64">
        <v>3</v>
      </c>
      <c r="M29" s="65" t="s">
        <v>122</v>
      </c>
      <c r="N29" s="66"/>
      <c r="O29" s="66"/>
      <c r="P29" s="66"/>
      <c r="Q29" s="66"/>
      <c r="R29" s="66"/>
      <c r="S29" s="66"/>
      <c r="T29" s="68">
        <v>1013.67</v>
      </c>
      <c r="U29" s="63"/>
      <c r="V29" s="63"/>
      <c r="W29" s="63"/>
      <c r="X29" s="63"/>
      <c r="Y29" s="63"/>
      <c r="Z29" s="63">
        <v>1013.67</v>
      </c>
      <c r="AA29" s="63"/>
      <c r="AB29" s="69">
        <v>0.28999999999999998</v>
      </c>
      <c r="AC29" s="63"/>
      <c r="AD29" s="66"/>
      <c r="AE29" s="67"/>
      <c r="AF29" s="68">
        <v>0</v>
      </c>
      <c r="AG29" s="63"/>
      <c r="AH29" s="63"/>
      <c r="AI29" s="63"/>
      <c r="AJ29" s="63"/>
      <c r="AK29" s="63"/>
      <c r="AL29" s="63">
        <v>0</v>
      </c>
      <c r="AM29" s="63"/>
      <c r="AN29" s="69"/>
      <c r="AO29" s="69"/>
      <c r="AP29" s="69"/>
      <c r="AQ29" s="63">
        <v>0</v>
      </c>
      <c r="AR29" s="66">
        <v>0</v>
      </c>
      <c r="AS29" s="66">
        <f t="shared" ref="AS29:AS56" si="1">-AR29</f>
        <v>0</v>
      </c>
      <c r="AT29" s="68">
        <f t="shared" si="0"/>
        <v>1013.67</v>
      </c>
      <c r="AU29" s="63"/>
      <c r="AV29" s="63"/>
      <c r="AW29" s="63"/>
      <c r="AX29" s="63"/>
      <c r="AY29" s="63"/>
      <c r="AZ29" s="63">
        <f t="shared" ref="AZ29:AZ122" si="2">AT29-AY29-AV29-AU29</f>
        <v>1013.67</v>
      </c>
      <c r="BA29" s="63"/>
      <c r="BB29" s="69">
        <f>AB29-AP29</f>
        <v>0.28999999999999998</v>
      </c>
      <c r="BC29" s="63"/>
      <c r="BD29" s="66"/>
      <c r="BE29" s="67"/>
      <c r="BF29" s="57"/>
      <c r="BG29" s="75"/>
      <c r="BH29" s="73"/>
      <c r="BI29" s="73"/>
      <c r="BJ29" s="73"/>
      <c r="BK29" s="73"/>
      <c r="BL29" s="73"/>
      <c r="BM29" s="73"/>
      <c r="BN29" s="73"/>
      <c r="BO29" s="73"/>
      <c r="BP29" s="73"/>
      <c r="BQ29" s="72"/>
      <c r="BR29" s="73"/>
      <c r="BS29" s="74"/>
    </row>
    <row r="30" spans="2:71" s="47" customFormat="1" ht="12.75" x14ac:dyDescent="0.2">
      <c r="B30" s="62"/>
      <c r="C30" s="211" t="s">
        <v>126</v>
      </c>
      <c r="D30" s="212"/>
      <c r="E30" s="212"/>
      <c r="F30" s="212"/>
      <c r="G30" s="213"/>
      <c r="H30" s="63">
        <v>712</v>
      </c>
      <c r="I30" s="92">
        <v>39569</v>
      </c>
      <c r="J30" s="92">
        <v>39569</v>
      </c>
      <c r="K30" s="92"/>
      <c r="L30" s="64">
        <v>3</v>
      </c>
      <c r="M30" s="65" t="s">
        <v>122</v>
      </c>
      <c r="N30" s="66"/>
      <c r="O30" s="66"/>
      <c r="P30" s="66"/>
      <c r="Q30" s="66"/>
      <c r="R30" s="66"/>
      <c r="S30" s="66"/>
      <c r="T30" s="68">
        <v>1787.25</v>
      </c>
      <c r="U30" s="63"/>
      <c r="V30" s="63"/>
      <c r="W30" s="63"/>
      <c r="X30" s="63"/>
      <c r="Y30" s="63"/>
      <c r="Z30" s="63">
        <v>1787.25</v>
      </c>
      <c r="AA30" s="63"/>
      <c r="AB30" s="69">
        <v>0.28999999999999998</v>
      </c>
      <c r="AC30" s="63"/>
      <c r="AD30" s="66"/>
      <c r="AE30" s="67"/>
      <c r="AF30" s="68">
        <v>0</v>
      </c>
      <c r="AG30" s="63"/>
      <c r="AH30" s="63"/>
      <c r="AI30" s="63"/>
      <c r="AJ30" s="63"/>
      <c r="AK30" s="63"/>
      <c r="AL30" s="63">
        <v>0</v>
      </c>
      <c r="AM30" s="63"/>
      <c r="AN30" s="69"/>
      <c r="AO30" s="69"/>
      <c r="AP30" s="69"/>
      <c r="AQ30" s="63">
        <v>0</v>
      </c>
      <c r="AR30" s="66">
        <v>0</v>
      </c>
      <c r="AS30" s="66">
        <f t="shared" si="1"/>
        <v>0</v>
      </c>
      <c r="AT30" s="68">
        <f t="shared" si="0"/>
        <v>1787.25</v>
      </c>
      <c r="AU30" s="63"/>
      <c r="AV30" s="63"/>
      <c r="AW30" s="63"/>
      <c r="AX30" s="63"/>
      <c r="AY30" s="63"/>
      <c r="AZ30" s="63">
        <f t="shared" si="2"/>
        <v>1787.25</v>
      </c>
      <c r="BA30" s="63"/>
      <c r="BB30" s="69">
        <f>AB30+AP30</f>
        <v>0.28999999999999998</v>
      </c>
      <c r="BC30" s="63"/>
      <c r="BD30" s="66"/>
      <c r="BE30" s="67"/>
      <c r="BF30" s="57"/>
      <c r="BG30" s="75"/>
      <c r="BH30" s="73"/>
      <c r="BI30" s="73"/>
      <c r="BJ30" s="73"/>
      <c r="BK30" s="73"/>
      <c r="BL30" s="73"/>
      <c r="BM30" s="73"/>
      <c r="BN30" s="73"/>
      <c r="BO30" s="73"/>
      <c r="BP30" s="73"/>
      <c r="BQ30" s="72"/>
      <c r="BR30" s="73"/>
      <c r="BS30" s="74"/>
    </row>
    <row r="31" spans="2:71" s="47" customFormat="1" ht="12.75" customHeight="1" x14ac:dyDescent="0.2">
      <c r="B31" s="62"/>
      <c r="C31" s="211" t="s">
        <v>127</v>
      </c>
      <c r="D31" s="212"/>
      <c r="E31" s="212"/>
      <c r="F31" s="212"/>
      <c r="G31" s="213"/>
      <c r="H31" s="63">
        <v>713</v>
      </c>
      <c r="I31" s="92">
        <v>40179</v>
      </c>
      <c r="J31" s="92">
        <v>40179</v>
      </c>
      <c r="K31" s="92"/>
      <c r="L31" s="64">
        <v>3</v>
      </c>
      <c r="M31" s="65" t="s">
        <v>128</v>
      </c>
      <c r="N31" s="66"/>
      <c r="O31" s="66" t="s">
        <v>129</v>
      </c>
      <c r="P31" s="66"/>
      <c r="Q31" s="66"/>
      <c r="R31" s="66"/>
      <c r="S31" s="66"/>
      <c r="T31" s="68">
        <v>1390.18</v>
      </c>
      <c r="U31" s="63"/>
      <c r="V31" s="63"/>
      <c r="W31" s="63"/>
      <c r="X31" s="63"/>
      <c r="Y31" s="63"/>
      <c r="Z31" s="63">
        <v>1390.18</v>
      </c>
      <c r="AA31" s="63"/>
      <c r="AB31" s="69"/>
      <c r="AC31" s="63">
        <v>1390.18</v>
      </c>
      <c r="AD31" s="66">
        <f>AC31-AE31</f>
        <v>1389.89</v>
      </c>
      <c r="AE31" s="67">
        <v>0.28999999999996362</v>
      </c>
      <c r="AF31" s="68">
        <v>0</v>
      </c>
      <c r="AG31" s="63"/>
      <c r="AH31" s="63"/>
      <c r="AI31" s="63"/>
      <c r="AJ31" s="63"/>
      <c r="AK31" s="63"/>
      <c r="AL31" s="63">
        <v>0</v>
      </c>
      <c r="AM31" s="63"/>
      <c r="AN31" s="69"/>
      <c r="AO31" s="69"/>
      <c r="AP31" s="69"/>
      <c r="AQ31" s="63"/>
      <c r="AR31" s="66">
        <v>0</v>
      </c>
      <c r="AS31" s="66">
        <f t="shared" si="1"/>
        <v>0</v>
      </c>
      <c r="AT31" s="68">
        <f t="shared" si="0"/>
        <v>1390.18</v>
      </c>
      <c r="AU31" s="63"/>
      <c r="AV31" s="63"/>
      <c r="AW31" s="63"/>
      <c r="AX31" s="63"/>
      <c r="AY31" s="63"/>
      <c r="AZ31" s="63">
        <f t="shared" si="2"/>
        <v>1390.18</v>
      </c>
      <c r="BA31" s="63"/>
      <c r="BB31" s="69"/>
      <c r="BC31" s="63">
        <f t="shared" ref="BC31:BC44" si="3">AZ31-BB31-BA31</f>
        <v>1390.18</v>
      </c>
      <c r="BD31" s="66">
        <f>BC31-BE31</f>
        <v>1389.89</v>
      </c>
      <c r="BE31" s="67">
        <f t="shared" ref="BE31:BE56" si="4">AE31+AF31-AR31</f>
        <v>0.28999999999996362</v>
      </c>
      <c r="BF31" s="57"/>
      <c r="BG31" s="140">
        <f t="shared" ref="BG31:BG56" si="5">BE31*$BG$12</f>
        <v>5.9234170969903861E-2</v>
      </c>
      <c r="BH31" s="74"/>
      <c r="BI31" s="74">
        <f>BE31*$BI$12</f>
        <v>8.1345187098410422E-3</v>
      </c>
      <c r="BJ31" s="74"/>
      <c r="BK31" s="74">
        <f>BE31*$BK$12</f>
        <v>4.3771666763267507E-3</v>
      </c>
      <c r="BL31" s="74"/>
      <c r="BM31" s="74">
        <f t="shared" ref="BM31:BM56" si="6">BE31*$BM$12</f>
        <v>0</v>
      </c>
      <c r="BN31" s="74"/>
      <c r="BO31" s="74">
        <f>BE31*$BO$12</f>
        <v>3.2027858246356413E-5</v>
      </c>
      <c r="BP31" s="74"/>
      <c r="BQ31" s="141">
        <f t="shared" ref="BQ31:BQ56" si="7">BE31*$BQ$12</f>
        <v>1.0914848116406937E-2</v>
      </c>
      <c r="BR31" s="74"/>
      <c r="BS31" s="74">
        <f t="shared" ref="BS31:BS56" si="8">BE31*$BS$12</f>
        <v>0.20730726766923863</v>
      </c>
    </row>
    <row r="32" spans="2:71" s="47" customFormat="1" ht="12.75" customHeight="1" x14ac:dyDescent="0.2">
      <c r="B32" s="62"/>
      <c r="C32" s="211" t="s">
        <v>130</v>
      </c>
      <c r="D32" s="212"/>
      <c r="E32" s="212"/>
      <c r="F32" s="212"/>
      <c r="G32" s="213"/>
      <c r="H32" s="63">
        <v>843</v>
      </c>
      <c r="I32" s="92">
        <v>44558</v>
      </c>
      <c r="J32" s="92">
        <v>44558</v>
      </c>
      <c r="K32" s="92"/>
      <c r="L32" s="64">
        <v>4</v>
      </c>
      <c r="M32" s="65" t="s">
        <v>128</v>
      </c>
      <c r="N32" s="66"/>
      <c r="O32" s="66" t="s">
        <v>120</v>
      </c>
      <c r="P32" s="66"/>
      <c r="Q32" s="66"/>
      <c r="R32" s="66"/>
      <c r="S32" s="66"/>
      <c r="T32" s="68">
        <v>2277.39</v>
      </c>
      <c r="U32" s="63"/>
      <c r="V32" s="63"/>
      <c r="W32" s="63"/>
      <c r="X32" s="63"/>
      <c r="Y32" s="63"/>
      <c r="Z32" s="63">
        <v>2277.39</v>
      </c>
      <c r="AA32" s="63"/>
      <c r="AB32" s="69"/>
      <c r="AC32" s="63">
        <v>2277.39</v>
      </c>
      <c r="AD32" s="66">
        <f>AC32-AE32</f>
        <v>1707.12</v>
      </c>
      <c r="AE32" s="67">
        <v>570.27</v>
      </c>
      <c r="AF32" s="68">
        <v>0</v>
      </c>
      <c r="AG32" s="63"/>
      <c r="AH32" s="63"/>
      <c r="AI32" s="63"/>
      <c r="AJ32" s="63"/>
      <c r="AK32" s="63"/>
      <c r="AL32" s="63">
        <v>0</v>
      </c>
      <c r="AM32" s="63"/>
      <c r="AN32" s="69"/>
      <c r="AO32" s="69">
        <v>569.27</v>
      </c>
      <c r="AP32" s="69"/>
      <c r="AQ32" s="63"/>
      <c r="AR32" s="66">
        <f>AO32</f>
        <v>569.27</v>
      </c>
      <c r="AS32" s="66">
        <f t="shared" si="1"/>
        <v>-569.27</v>
      </c>
      <c r="AT32" s="68">
        <f t="shared" si="0"/>
        <v>2277.39</v>
      </c>
      <c r="AU32" s="63"/>
      <c r="AV32" s="63"/>
      <c r="AW32" s="63"/>
      <c r="AX32" s="63"/>
      <c r="AY32" s="63"/>
      <c r="AZ32" s="63">
        <f t="shared" si="2"/>
        <v>2277.39</v>
      </c>
      <c r="BA32" s="63"/>
      <c r="BB32" s="69"/>
      <c r="BC32" s="63">
        <f t="shared" si="3"/>
        <v>2277.39</v>
      </c>
      <c r="BD32" s="66">
        <f t="shared" ref="BD32:BD56" si="9">BC32-BE32</f>
        <v>2276.39</v>
      </c>
      <c r="BE32" s="67">
        <f>AE32+AF32-AR32</f>
        <v>1</v>
      </c>
      <c r="BF32" s="57"/>
      <c r="BG32" s="140">
        <f t="shared" si="5"/>
        <v>0.20425576196521136</v>
      </c>
      <c r="BH32" s="74"/>
      <c r="BI32" s="74">
        <f t="shared" ref="BI32:BI60" si="10">BE32*$BI$12</f>
        <v>2.8050064516696765E-2</v>
      </c>
      <c r="BJ32" s="74"/>
      <c r="BK32" s="74">
        <f t="shared" ref="BK32:BK60" si="11">BE32*$BK$12</f>
        <v>1.5093678194232067E-2</v>
      </c>
      <c r="BL32" s="74"/>
      <c r="BM32" s="74">
        <f t="shared" si="6"/>
        <v>0</v>
      </c>
      <c r="BN32" s="74"/>
      <c r="BO32" s="74">
        <f t="shared" ref="BO32:BO56" si="12">BE32*$BO$12</f>
        <v>1.1044089050469114E-4</v>
      </c>
      <c r="BP32" s="74"/>
      <c r="BQ32" s="141">
        <f t="shared" si="7"/>
        <v>3.7637407297959675E-2</v>
      </c>
      <c r="BR32" s="74"/>
      <c r="BS32" s="74">
        <f t="shared" si="8"/>
        <v>0.71485264713539531</v>
      </c>
    </row>
    <row r="33" spans="2:71" s="47" customFormat="1" ht="12.75" customHeight="1" x14ac:dyDescent="0.2">
      <c r="B33" s="62"/>
      <c r="C33" s="211" t="s">
        <v>131</v>
      </c>
      <c r="D33" s="212"/>
      <c r="E33" s="212"/>
      <c r="F33" s="212"/>
      <c r="G33" s="213"/>
      <c r="H33" s="63">
        <v>832</v>
      </c>
      <c r="I33" s="92">
        <v>44214</v>
      </c>
      <c r="J33" s="92">
        <v>44214</v>
      </c>
      <c r="K33" s="92"/>
      <c r="L33" s="64">
        <v>4</v>
      </c>
      <c r="M33" s="65" t="s">
        <v>128</v>
      </c>
      <c r="N33" s="66"/>
      <c r="O33" s="66" t="s">
        <v>120</v>
      </c>
      <c r="P33" s="66"/>
      <c r="Q33" s="66"/>
      <c r="R33" s="66"/>
      <c r="S33" s="66"/>
      <c r="T33" s="68">
        <v>1000</v>
      </c>
      <c r="U33" s="63"/>
      <c r="V33" s="63"/>
      <c r="W33" s="63"/>
      <c r="X33" s="63"/>
      <c r="Y33" s="63"/>
      <c r="Z33" s="63">
        <v>1000</v>
      </c>
      <c r="AA33" s="63"/>
      <c r="AB33" s="69"/>
      <c r="AC33" s="63">
        <v>1000</v>
      </c>
      <c r="AD33" s="66">
        <f>AC33-AE33</f>
        <v>979.38</v>
      </c>
      <c r="AE33" s="67">
        <v>20.62</v>
      </c>
      <c r="AF33" s="68">
        <v>0</v>
      </c>
      <c r="AG33" s="63"/>
      <c r="AH33" s="63"/>
      <c r="AI33" s="63"/>
      <c r="AJ33" s="63"/>
      <c r="AK33" s="63"/>
      <c r="AL33" s="63">
        <v>0</v>
      </c>
      <c r="AM33" s="63"/>
      <c r="AN33" s="69"/>
      <c r="AO33" s="69">
        <v>19.62</v>
      </c>
      <c r="AP33" s="69"/>
      <c r="AQ33" s="63"/>
      <c r="AR33" s="66">
        <f>AO33</f>
        <v>19.62</v>
      </c>
      <c r="AS33" s="66">
        <f t="shared" si="1"/>
        <v>-19.62</v>
      </c>
      <c r="AT33" s="68">
        <f t="shared" si="0"/>
        <v>1000</v>
      </c>
      <c r="AU33" s="63"/>
      <c r="AV33" s="63"/>
      <c r="AW33" s="63"/>
      <c r="AX33" s="63"/>
      <c r="AY33" s="63"/>
      <c r="AZ33" s="63">
        <f t="shared" si="2"/>
        <v>1000</v>
      </c>
      <c r="BA33" s="63"/>
      <c r="BB33" s="69"/>
      <c r="BC33" s="63">
        <f t="shared" si="3"/>
        <v>1000</v>
      </c>
      <c r="BD33" s="66">
        <f t="shared" si="9"/>
        <v>999</v>
      </c>
      <c r="BE33" s="67">
        <f t="shared" si="4"/>
        <v>1</v>
      </c>
      <c r="BF33" s="57"/>
      <c r="BG33" s="140">
        <f t="shared" si="5"/>
        <v>0.20425576196521136</v>
      </c>
      <c r="BH33" s="74"/>
      <c r="BI33" s="74">
        <f t="shared" si="10"/>
        <v>2.8050064516696765E-2</v>
      </c>
      <c r="BJ33" s="74"/>
      <c r="BK33" s="74">
        <f t="shared" si="11"/>
        <v>1.5093678194232067E-2</v>
      </c>
      <c r="BL33" s="74"/>
      <c r="BM33" s="74">
        <f t="shared" si="6"/>
        <v>0</v>
      </c>
      <c r="BN33" s="74"/>
      <c r="BO33" s="74">
        <f t="shared" si="12"/>
        <v>1.1044089050469114E-4</v>
      </c>
      <c r="BP33" s="74"/>
      <c r="BQ33" s="141">
        <f t="shared" si="7"/>
        <v>3.7637407297959675E-2</v>
      </c>
      <c r="BR33" s="74"/>
      <c r="BS33" s="74">
        <f t="shared" si="8"/>
        <v>0.71485264713539531</v>
      </c>
    </row>
    <row r="34" spans="2:71" s="47" customFormat="1" ht="12.75" customHeight="1" x14ac:dyDescent="0.2">
      <c r="B34" s="62"/>
      <c r="C34" s="211" t="s">
        <v>132</v>
      </c>
      <c r="D34" s="212"/>
      <c r="E34" s="212"/>
      <c r="F34" s="212"/>
      <c r="G34" s="213"/>
      <c r="H34" s="63">
        <v>831</v>
      </c>
      <c r="I34" s="92">
        <v>44214</v>
      </c>
      <c r="J34" s="92">
        <v>44214</v>
      </c>
      <c r="K34" s="92"/>
      <c r="L34" s="64">
        <v>5</v>
      </c>
      <c r="M34" s="65" t="s">
        <v>128</v>
      </c>
      <c r="N34" s="66"/>
      <c r="O34" s="66" t="s">
        <v>120</v>
      </c>
      <c r="P34" s="66"/>
      <c r="Q34" s="66"/>
      <c r="R34" s="66"/>
      <c r="S34" s="66"/>
      <c r="T34" s="68">
        <v>1790</v>
      </c>
      <c r="U34" s="63"/>
      <c r="V34" s="63"/>
      <c r="W34" s="63"/>
      <c r="X34" s="63"/>
      <c r="Y34" s="63"/>
      <c r="Z34" s="63">
        <v>1790</v>
      </c>
      <c r="AA34" s="63"/>
      <c r="AB34" s="69"/>
      <c r="AC34" s="63">
        <v>1790</v>
      </c>
      <c r="AD34" s="66">
        <f>AC34-AE34</f>
        <v>1401.54</v>
      </c>
      <c r="AE34" s="67">
        <v>388.46</v>
      </c>
      <c r="AF34" s="68">
        <v>0</v>
      </c>
      <c r="AG34" s="63"/>
      <c r="AH34" s="63"/>
      <c r="AI34" s="63"/>
      <c r="AJ34" s="63"/>
      <c r="AK34" s="63"/>
      <c r="AL34" s="63">
        <v>0</v>
      </c>
      <c r="AM34" s="63"/>
      <c r="AN34" s="69"/>
      <c r="AO34" s="69">
        <f>AR34</f>
        <v>357.84</v>
      </c>
      <c r="AP34" s="69"/>
      <c r="AQ34" s="63"/>
      <c r="AR34" s="66">
        <v>357.84</v>
      </c>
      <c r="AS34" s="66">
        <f t="shared" si="1"/>
        <v>-357.84</v>
      </c>
      <c r="AT34" s="68">
        <f t="shared" si="0"/>
        <v>1790</v>
      </c>
      <c r="AU34" s="63"/>
      <c r="AV34" s="63"/>
      <c r="AW34" s="63"/>
      <c r="AX34" s="63"/>
      <c r="AY34" s="63"/>
      <c r="AZ34" s="63">
        <f t="shared" si="2"/>
        <v>1790</v>
      </c>
      <c r="BA34" s="63"/>
      <c r="BB34" s="69"/>
      <c r="BC34" s="63">
        <f t="shared" si="3"/>
        <v>1790</v>
      </c>
      <c r="BD34" s="66">
        <f>BC34-BE34</f>
        <v>1759.38</v>
      </c>
      <c r="BE34" s="67">
        <f>AE34+AF34-AR34</f>
        <v>30.620000000000005</v>
      </c>
      <c r="BF34" s="57"/>
      <c r="BG34" s="140">
        <f>BE34*$BG$12</f>
        <v>6.2543114313747727</v>
      </c>
      <c r="BH34" s="74"/>
      <c r="BI34" s="74">
        <f>BE34*$BI$12</f>
        <v>0.8588929755012551</v>
      </c>
      <c r="BJ34" s="74"/>
      <c r="BK34" s="74">
        <f>BE34*$BK$12</f>
        <v>0.46216842630738597</v>
      </c>
      <c r="BL34" s="74"/>
      <c r="BM34" s="74">
        <f>BE34*$BM$12</f>
        <v>0</v>
      </c>
      <c r="BN34" s="74"/>
      <c r="BO34" s="74">
        <f>BE34*$BO$12</f>
        <v>3.3817000672536433E-3</v>
      </c>
      <c r="BP34" s="74"/>
      <c r="BQ34" s="141">
        <f>BE34*$BQ$12</f>
        <v>1.1524574114635255</v>
      </c>
      <c r="BR34" s="74"/>
      <c r="BS34" s="74">
        <f>BE34*$BS$12</f>
        <v>21.888788055285808</v>
      </c>
    </row>
    <row r="35" spans="2:71" s="47" customFormat="1" ht="12.75" customHeight="1" x14ac:dyDescent="0.2">
      <c r="B35" s="62"/>
      <c r="C35" s="211" t="s">
        <v>133</v>
      </c>
      <c r="D35" s="212"/>
      <c r="E35" s="212"/>
      <c r="F35" s="212"/>
      <c r="G35" s="213"/>
      <c r="H35" s="63">
        <v>871</v>
      </c>
      <c r="I35" s="92">
        <v>44854</v>
      </c>
      <c r="J35" s="92">
        <v>44854</v>
      </c>
      <c r="K35" s="92"/>
      <c r="L35" s="64">
        <v>10</v>
      </c>
      <c r="M35" s="65" t="s">
        <v>128</v>
      </c>
      <c r="N35" s="66"/>
      <c r="O35" s="66" t="s">
        <v>120</v>
      </c>
      <c r="P35" s="66" t="s">
        <v>134</v>
      </c>
      <c r="Q35" s="66"/>
      <c r="R35" s="66"/>
      <c r="S35" s="66"/>
      <c r="T35" s="68">
        <v>1448.53</v>
      </c>
      <c r="U35" s="63"/>
      <c r="V35" s="63"/>
      <c r="W35" s="63"/>
      <c r="X35" s="63"/>
      <c r="Y35" s="63"/>
      <c r="Z35" s="63">
        <f>T35</f>
        <v>1448.53</v>
      </c>
      <c r="AA35" s="63"/>
      <c r="AB35" s="69"/>
      <c r="AC35" s="63">
        <f t="shared" ref="AC35:AC44" si="13">Z35</f>
        <v>1448.53</v>
      </c>
      <c r="AD35" s="66">
        <f>AC35-AE35</f>
        <v>313.55999999999995</v>
      </c>
      <c r="AE35" s="67">
        <v>1134.97</v>
      </c>
      <c r="AF35" s="68">
        <v>-1448.53</v>
      </c>
      <c r="AG35" s="63"/>
      <c r="AH35" s="63"/>
      <c r="AI35" s="63"/>
      <c r="AJ35" s="63"/>
      <c r="AK35" s="63"/>
      <c r="AL35" s="63">
        <f>AF35</f>
        <v>-1448.53</v>
      </c>
      <c r="AM35" s="63"/>
      <c r="AN35" s="69"/>
      <c r="AO35" s="69">
        <v>108.54</v>
      </c>
      <c r="AP35" s="69"/>
      <c r="AQ35" s="63"/>
      <c r="AR35" s="66">
        <f>AO35</f>
        <v>108.54</v>
      </c>
      <c r="AS35" s="66">
        <f t="shared" si="1"/>
        <v>-108.54</v>
      </c>
      <c r="AT35" s="68">
        <f>T35+AF35</f>
        <v>0</v>
      </c>
      <c r="AU35" s="63"/>
      <c r="AV35" s="63"/>
      <c r="AW35" s="63"/>
      <c r="AX35" s="63"/>
      <c r="AY35" s="63"/>
      <c r="AZ35" s="63">
        <f>AT35-AY35-AV35-AU35</f>
        <v>0</v>
      </c>
      <c r="BA35" s="63"/>
      <c r="BB35" s="69"/>
      <c r="BC35" s="63">
        <f>AZ35-BB35-BA35</f>
        <v>0</v>
      </c>
      <c r="BD35" s="66">
        <v>0</v>
      </c>
      <c r="BE35" s="67">
        <v>0</v>
      </c>
      <c r="BF35" s="57"/>
      <c r="BG35" s="140">
        <f>BE35*$BG$12</f>
        <v>0</v>
      </c>
      <c r="BH35" s="74"/>
      <c r="BI35" s="74">
        <f>BE35*$BI$12</f>
        <v>0</v>
      </c>
      <c r="BJ35" s="74"/>
      <c r="BK35" s="74">
        <f>BE35*$BK$12</f>
        <v>0</v>
      </c>
      <c r="BL35" s="74"/>
      <c r="BM35" s="74">
        <f>BE35*$BM$12</f>
        <v>0</v>
      </c>
      <c r="BN35" s="74"/>
      <c r="BO35" s="74">
        <f>BE35*$BO$12</f>
        <v>0</v>
      </c>
      <c r="BP35" s="74"/>
      <c r="BQ35" s="141">
        <f>BE35*$BQ$12</f>
        <v>0</v>
      </c>
      <c r="BR35" s="74"/>
      <c r="BS35" s="74">
        <f>BE35*$BS$12</f>
        <v>0</v>
      </c>
    </row>
    <row r="36" spans="2:71" s="47" customFormat="1" ht="12.75" customHeight="1" x14ac:dyDescent="0.2">
      <c r="B36" s="62"/>
      <c r="C36" s="211" t="s">
        <v>133</v>
      </c>
      <c r="D36" s="212"/>
      <c r="E36" s="212"/>
      <c r="F36" s="212"/>
      <c r="G36" s="213"/>
      <c r="H36" s="63">
        <v>872</v>
      </c>
      <c r="I36" s="92">
        <v>44854</v>
      </c>
      <c r="J36" s="92">
        <v>44854</v>
      </c>
      <c r="K36" s="92"/>
      <c r="L36" s="64">
        <v>10</v>
      </c>
      <c r="M36" s="65" t="s">
        <v>128</v>
      </c>
      <c r="N36" s="66"/>
      <c r="O36" s="66" t="s">
        <v>120</v>
      </c>
      <c r="P36" s="66" t="s">
        <v>134</v>
      </c>
      <c r="Q36" s="66"/>
      <c r="R36" s="66"/>
      <c r="S36" s="66"/>
      <c r="T36" s="68">
        <v>1448.53</v>
      </c>
      <c r="U36" s="63"/>
      <c r="V36" s="63"/>
      <c r="W36" s="63"/>
      <c r="X36" s="63"/>
      <c r="Y36" s="63"/>
      <c r="Z36" s="63">
        <f t="shared" ref="Z36:Z44" si="14">T36</f>
        <v>1448.53</v>
      </c>
      <c r="AA36" s="63"/>
      <c r="AB36" s="69"/>
      <c r="AC36" s="63">
        <f t="shared" si="13"/>
        <v>1448.53</v>
      </c>
      <c r="AD36" s="66">
        <f t="shared" ref="AD36:AD54" si="15">AC36-AE36</f>
        <v>168.83999999999992</v>
      </c>
      <c r="AE36" s="67">
        <v>1279.69</v>
      </c>
      <c r="AF36" s="68">
        <v>-1448.53</v>
      </c>
      <c r="AG36" s="63"/>
      <c r="AH36" s="63"/>
      <c r="AI36" s="63"/>
      <c r="AJ36" s="63"/>
      <c r="AK36" s="63"/>
      <c r="AL36" s="63">
        <f t="shared" ref="AL36:AL44" si="16">AF36</f>
        <v>-1448.53</v>
      </c>
      <c r="AM36" s="63"/>
      <c r="AN36" s="69"/>
      <c r="AO36" s="69">
        <v>108.54</v>
      </c>
      <c r="AP36" s="69"/>
      <c r="AQ36" s="63"/>
      <c r="AR36" s="66">
        <f>AO36</f>
        <v>108.54</v>
      </c>
      <c r="AS36" s="66">
        <f t="shared" si="1"/>
        <v>-108.54</v>
      </c>
      <c r="AT36" s="68">
        <f t="shared" si="0"/>
        <v>0</v>
      </c>
      <c r="AU36" s="63"/>
      <c r="AV36" s="63"/>
      <c r="AW36" s="63"/>
      <c r="AX36" s="63"/>
      <c r="AY36" s="63"/>
      <c r="AZ36" s="63">
        <f t="shared" si="2"/>
        <v>0</v>
      </c>
      <c r="BA36" s="63"/>
      <c r="BB36" s="69"/>
      <c r="BC36" s="63">
        <f t="shared" si="3"/>
        <v>0</v>
      </c>
      <c r="BD36" s="66">
        <v>0</v>
      </c>
      <c r="BE36" s="67">
        <v>0</v>
      </c>
      <c r="BF36" s="57"/>
      <c r="BG36" s="140">
        <f t="shared" si="5"/>
        <v>0</v>
      </c>
      <c r="BH36" s="74"/>
      <c r="BI36" s="74">
        <f t="shared" si="10"/>
        <v>0</v>
      </c>
      <c r="BJ36" s="74"/>
      <c r="BK36" s="74">
        <f t="shared" si="11"/>
        <v>0</v>
      </c>
      <c r="BL36" s="74"/>
      <c r="BM36" s="74">
        <f t="shared" si="6"/>
        <v>0</v>
      </c>
      <c r="BN36" s="74"/>
      <c r="BO36" s="74">
        <f t="shared" si="12"/>
        <v>0</v>
      </c>
      <c r="BP36" s="74"/>
      <c r="BQ36" s="141">
        <f t="shared" si="7"/>
        <v>0</v>
      </c>
      <c r="BR36" s="74"/>
      <c r="BS36" s="74">
        <f t="shared" si="8"/>
        <v>0</v>
      </c>
    </row>
    <row r="37" spans="2:71" s="47" customFormat="1" ht="12.75" customHeight="1" x14ac:dyDescent="0.2">
      <c r="B37" s="62"/>
      <c r="C37" s="211" t="s">
        <v>133</v>
      </c>
      <c r="D37" s="212"/>
      <c r="E37" s="212"/>
      <c r="F37" s="212"/>
      <c r="G37" s="213"/>
      <c r="H37" s="63">
        <v>863</v>
      </c>
      <c r="I37" s="92">
        <v>44854</v>
      </c>
      <c r="J37" s="92">
        <v>44854</v>
      </c>
      <c r="K37" s="92"/>
      <c r="L37" s="64">
        <v>10</v>
      </c>
      <c r="M37" s="65" t="s">
        <v>128</v>
      </c>
      <c r="N37" s="66"/>
      <c r="O37" s="66" t="s">
        <v>120</v>
      </c>
      <c r="P37" s="66" t="s">
        <v>134</v>
      </c>
      <c r="Q37" s="66"/>
      <c r="R37" s="66"/>
      <c r="S37" s="66"/>
      <c r="T37" s="68">
        <v>1482.4</v>
      </c>
      <c r="U37" s="63"/>
      <c r="V37" s="63"/>
      <c r="W37" s="63"/>
      <c r="X37" s="63"/>
      <c r="Y37" s="63"/>
      <c r="Z37" s="63">
        <f t="shared" si="14"/>
        <v>1482.4</v>
      </c>
      <c r="AA37" s="63"/>
      <c r="AB37" s="69"/>
      <c r="AC37" s="63">
        <f t="shared" si="13"/>
        <v>1482.4</v>
      </c>
      <c r="AD37" s="66">
        <f t="shared" si="15"/>
        <v>172.90000000000009</v>
      </c>
      <c r="AE37" s="67">
        <v>1309.5</v>
      </c>
      <c r="AF37" s="68">
        <v>-1482.4</v>
      </c>
      <c r="AG37" s="63"/>
      <c r="AH37" s="63"/>
      <c r="AI37" s="63"/>
      <c r="AJ37" s="63"/>
      <c r="AK37" s="63"/>
      <c r="AL37" s="63">
        <f t="shared" si="16"/>
        <v>-1482.4</v>
      </c>
      <c r="AM37" s="63"/>
      <c r="AN37" s="69"/>
      <c r="AO37" s="69">
        <v>111.15</v>
      </c>
      <c r="AP37" s="69"/>
      <c r="AQ37" s="63"/>
      <c r="AR37" s="66">
        <f>AO37</f>
        <v>111.15</v>
      </c>
      <c r="AS37" s="66">
        <f t="shared" si="1"/>
        <v>-111.15</v>
      </c>
      <c r="AT37" s="68">
        <f t="shared" si="0"/>
        <v>0</v>
      </c>
      <c r="AU37" s="63"/>
      <c r="AV37" s="63"/>
      <c r="AW37" s="63"/>
      <c r="AX37" s="63"/>
      <c r="AY37" s="63"/>
      <c r="AZ37" s="63">
        <f t="shared" si="2"/>
        <v>0</v>
      </c>
      <c r="BA37" s="63"/>
      <c r="BB37" s="69"/>
      <c r="BC37" s="63">
        <f t="shared" si="3"/>
        <v>0</v>
      </c>
      <c r="BD37" s="66">
        <v>0</v>
      </c>
      <c r="BE37" s="67">
        <v>0</v>
      </c>
      <c r="BF37" s="57"/>
      <c r="BG37" s="140">
        <f t="shared" si="5"/>
        <v>0</v>
      </c>
      <c r="BH37" s="74"/>
      <c r="BI37" s="74">
        <f t="shared" si="10"/>
        <v>0</v>
      </c>
      <c r="BJ37" s="74"/>
      <c r="BK37" s="74">
        <f t="shared" si="11"/>
        <v>0</v>
      </c>
      <c r="BL37" s="74"/>
      <c r="BM37" s="74">
        <f t="shared" si="6"/>
        <v>0</v>
      </c>
      <c r="BN37" s="74"/>
      <c r="BO37" s="74">
        <f t="shared" si="12"/>
        <v>0</v>
      </c>
      <c r="BP37" s="74"/>
      <c r="BQ37" s="141">
        <f t="shared" si="7"/>
        <v>0</v>
      </c>
      <c r="BR37" s="74"/>
      <c r="BS37" s="74">
        <f t="shared" si="8"/>
        <v>0</v>
      </c>
    </row>
    <row r="38" spans="2:71" s="47" customFormat="1" ht="12.75" customHeight="1" x14ac:dyDescent="0.2">
      <c r="B38" s="62"/>
      <c r="C38" s="211" t="s">
        <v>133</v>
      </c>
      <c r="D38" s="212"/>
      <c r="E38" s="212"/>
      <c r="F38" s="212"/>
      <c r="G38" s="213"/>
      <c r="H38" s="63">
        <v>864</v>
      </c>
      <c r="I38" s="92">
        <v>44854</v>
      </c>
      <c r="J38" s="92">
        <v>44854</v>
      </c>
      <c r="K38" s="92"/>
      <c r="L38" s="64">
        <v>10</v>
      </c>
      <c r="M38" s="65" t="s">
        <v>128</v>
      </c>
      <c r="N38" s="66"/>
      <c r="O38" s="66" t="s">
        <v>120</v>
      </c>
      <c r="P38" s="66" t="s">
        <v>134</v>
      </c>
      <c r="Q38" s="66"/>
      <c r="R38" s="66"/>
      <c r="S38" s="66"/>
      <c r="T38" s="68">
        <v>1482.4</v>
      </c>
      <c r="U38" s="63"/>
      <c r="V38" s="63"/>
      <c r="W38" s="63"/>
      <c r="X38" s="63"/>
      <c r="Y38" s="63"/>
      <c r="Z38" s="63">
        <f t="shared" si="14"/>
        <v>1482.4</v>
      </c>
      <c r="AA38" s="63"/>
      <c r="AB38" s="69"/>
      <c r="AC38" s="63">
        <f t="shared" si="13"/>
        <v>1482.4</v>
      </c>
      <c r="AD38" s="66">
        <f t="shared" si="15"/>
        <v>172.90000000000009</v>
      </c>
      <c r="AE38" s="67">
        <v>1309.5</v>
      </c>
      <c r="AF38" s="68">
        <v>-1482.4</v>
      </c>
      <c r="AG38" s="63"/>
      <c r="AH38" s="63"/>
      <c r="AI38" s="63"/>
      <c r="AJ38" s="63"/>
      <c r="AK38" s="63"/>
      <c r="AL38" s="63">
        <f t="shared" si="16"/>
        <v>-1482.4</v>
      </c>
      <c r="AM38" s="63"/>
      <c r="AN38" s="69"/>
      <c r="AO38" s="69">
        <v>111.15</v>
      </c>
      <c r="AP38" s="69"/>
      <c r="AQ38" s="63"/>
      <c r="AR38" s="66">
        <f t="shared" ref="AR38:AR44" si="17">AO38</f>
        <v>111.15</v>
      </c>
      <c r="AS38" s="66">
        <f t="shared" si="1"/>
        <v>-111.15</v>
      </c>
      <c r="AT38" s="68">
        <f t="shared" si="0"/>
        <v>0</v>
      </c>
      <c r="AU38" s="63"/>
      <c r="AV38" s="63"/>
      <c r="AW38" s="63"/>
      <c r="AX38" s="63"/>
      <c r="AY38" s="63"/>
      <c r="AZ38" s="63">
        <f t="shared" si="2"/>
        <v>0</v>
      </c>
      <c r="BA38" s="63"/>
      <c r="BB38" s="69"/>
      <c r="BC38" s="63">
        <f t="shared" si="3"/>
        <v>0</v>
      </c>
      <c r="BD38" s="66">
        <v>0</v>
      </c>
      <c r="BE38" s="67">
        <v>0</v>
      </c>
      <c r="BF38" s="57"/>
      <c r="BG38" s="140">
        <f t="shared" si="5"/>
        <v>0</v>
      </c>
      <c r="BH38" s="74"/>
      <c r="BI38" s="74">
        <f t="shared" si="10"/>
        <v>0</v>
      </c>
      <c r="BJ38" s="74"/>
      <c r="BK38" s="74">
        <f t="shared" si="11"/>
        <v>0</v>
      </c>
      <c r="BL38" s="74"/>
      <c r="BM38" s="74">
        <f t="shared" si="6"/>
        <v>0</v>
      </c>
      <c r="BN38" s="74"/>
      <c r="BO38" s="74">
        <f t="shared" si="12"/>
        <v>0</v>
      </c>
      <c r="BP38" s="74"/>
      <c r="BQ38" s="141">
        <f t="shared" si="7"/>
        <v>0</v>
      </c>
      <c r="BR38" s="74"/>
      <c r="BS38" s="74">
        <f t="shared" si="8"/>
        <v>0</v>
      </c>
    </row>
    <row r="39" spans="2:71" s="47" customFormat="1" ht="12.75" customHeight="1" x14ac:dyDescent="0.2">
      <c r="B39" s="62"/>
      <c r="C39" s="211" t="s">
        <v>133</v>
      </c>
      <c r="D39" s="212"/>
      <c r="E39" s="212"/>
      <c r="F39" s="212"/>
      <c r="G39" s="213"/>
      <c r="H39" s="63">
        <v>865</v>
      </c>
      <c r="I39" s="92">
        <v>44854</v>
      </c>
      <c r="J39" s="92">
        <v>44854</v>
      </c>
      <c r="K39" s="92"/>
      <c r="L39" s="64">
        <v>10</v>
      </c>
      <c r="M39" s="65" t="s">
        <v>128</v>
      </c>
      <c r="N39" s="66"/>
      <c r="O39" s="66" t="s">
        <v>120</v>
      </c>
      <c r="P39" s="66" t="s">
        <v>134</v>
      </c>
      <c r="Q39" s="66"/>
      <c r="R39" s="66"/>
      <c r="S39" s="66"/>
      <c r="T39" s="68">
        <v>1482.4</v>
      </c>
      <c r="U39" s="63"/>
      <c r="V39" s="63"/>
      <c r="W39" s="63"/>
      <c r="X39" s="63"/>
      <c r="Y39" s="63"/>
      <c r="Z39" s="63">
        <f t="shared" si="14"/>
        <v>1482.4</v>
      </c>
      <c r="AA39" s="63"/>
      <c r="AB39" s="69"/>
      <c r="AC39" s="63">
        <f t="shared" si="13"/>
        <v>1482.4</v>
      </c>
      <c r="AD39" s="66">
        <f t="shared" si="15"/>
        <v>172.90000000000009</v>
      </c>
      <c r="AE39" s="67">
        <v>1309.5</v>
      </c>
      <c r="AF39" s="68">
        <v>-1482.4</v>
      </c>
      <c r="AG39" s="63"/>
      <c r="AH39" s="63"/>
      <c r="AI39" s="63"/>
      <c r="AJ39" s="63"/>
      <c r="AK39" s="63"/>
      <c r="AL39" s="63">
        <f t="shared" si="16"/>
        <v>-1482.4</v>
      </c>
      <c r="AM39" s="63"/>
      <c r="AN39" s="69"/>
      <c r="AO39" s="69">
        <v>111.15</v>
      </c>
      <c r="AP39" s="69"/>
      <c r="AQ39" s="63"/>
      <c r="AR39" s="66">
        <f t="shared" si="17"/>
        <v>111.15</v>
      </c>
      <c r="AS39" s="66">
        <f t="shared" si="1"/>
        <v>-111.15</v>
      </c>
      <c r="AT39" s="68">
        <f t="shared" si="0"/>
        <v>0</v>
      </c>
      <c r="AU39" s="63"/>
      <c r="AV39" s="63"/>
      <c r="AW39" s="63"/>
      <c r="AX39" s="63"/>
      <c r="AY39" s="63"/>
      <c r="AZ39" s="63">
        <f t="shared" si="2"/>
        <v>0</v>
      </c>
      <c r="BA39" s="63"/>
      <c r="BB39" s="69"/>
      <c r="BC39" s="63">
        <f t="shared" si="3"/>
        <v>0</v>
      </c>
      <c r="BD39" s="66">
        <v>0</v>
      </c>
      <c r="BE39" s="67">
        <v>0</v>
      </c>
      <c r="BF39" s="57"/>
      <c r="BG39" s="140">
        <f t="shared" si="5"/>
        <v>0</v>
      </c>
      <c r="BH39" s="74"/>
      <c r="BI39" s="74">
        <f t="shared" si="10"/>
        <v>0</v>
      </c>
      <c r="BJ39" s="74"/>
      <c r="BK39" s="74">
        <f t="shared" si="11"/>
        <v>0</v>
      </c>
      <c r="BL39" s="74"/>
      <c r="BM39" s="74">
        <f t="shared" si="6"/>
        <v>0</v>
      </c>
      <c r="BN39" s="74"/>
      <c r="BO39" s="74">
        <f t="shared" si="12"/>
        <v>0</v>
      </c>
      <c r="BP39" s="74"/>
      <c r="BQ39" s="141">
        <f t="shared" si="7"/>
        <v>0</v>
      </c>
      <c r="BR39" s="74"/>
      <c r="BS39" s="74">
        <f t="shared" si="8"/>
        <v>0</v>
      </c>
    </row>
    <row r="40" spans="2:71" s="47" customFormat="1" ht="12.75" customHeight="1" x14ac:dyDescent="0.2">
      <c r="B40" s="62"/>
      <c r="C40" s="211" t="s">
        <v>133</v>
      </c>
      <c r="D40" s="212"/>
      <c r="E40" s="212"/>
      <c r="F40" s="212"/>
      <c r="G40" s="213"/>
      <c r="H40" s="63">
        <v>866</v>
      </c>
      <c r="I40" s="92">
        <v>44854</v>
      </c>
      <c r="J40" s="92">
        <v>44854</v>
      </c>
      <c r="K40" s="92"/>
      <c r="L40" s="64">
        <v>10</v>
      </c>
      <c r="M40" s="65" t="s">
        <v>128</v>
      </c>
      <c r="N40" s="66"/>
      <c r="O40" s="66" t="s">
        <v>120</v>
      </c>
      <c r="P40" s="66" t="s">
        <v>134</v>
      </c>
      <c r="Q40" s="66"/>
      <c r="R40" s="66"/>
      <c r="S40" s="66"/>
      <c r="T40" s="68">
        <v>1482.4</v>
      </c>
      <c r="U40" s="63"/>
      <c r="V40" s="63"/>
      <c r="W40" s="63"/>
      <c r="X40" s="63"/>
      <c r="Y40" s="63"/>
      <c r="Z40" s="63">
        <f t="shared" si="14"/>
        <v>1482.4</v>
      </c>
      <c r="AA40" s="63"/>
      <c r="AB40" s="69"/>
      <c r="AC40" s="63">
        <f t="shared" si="13"/>
        <v>1482.4</v>
      </c>
      <c r="AD40" s="66">
        <f t="shared" si="15"/>
        <v>172.90000000000009</v>
      </c>
      <c r="AE40" s="67">
        <v>1309.5</v>
      </c>
      <c r="AF40" s="68">
        <v>-1482.4</v>
      </c>
      <c r="AG40" s="63"/>
      <c r="AH40" s="63"/>
      <c r="AI40" s="63"/>
      <c r="AJ40" s="63"/>
      <c r="AK40" s="63"/>
      <c r="AL40" s="63">
        <f t="shared" si="16"/>
        <v>-1482.4</v>
      </c>
      <c r="AM40" s="63"/>
      <c r="AN40" s="69"/>
      <c r="AO40" s="69">
        <v>111.15</v>
      </c>
      <c r="AP40" s="69"/>
      <c r="AQ40" s="63"/>
      <c r="AR40" s="66">
        <f t="shared" si="17"/>
        <v>111.15</v>
      </c>
      <c r="AS40" s="66">
        <f t="shared" si="1"/>
        <v>-111.15</v>
      </c>
      <c r="AT40" s="68">
        <f t="shared" si="0"/>
        <v>0</v>
      </c>
      <c r="AU40" s="63"/>
      <c r="AV40" s="63"/>
      <c r="AW40" s="63"/>
      <c r="AX40" s="63"/>
      <c r="AY40" s="63"/>
      <c r="AZ40" s="63">
        <f t="shared" si="2"/>
        <v>0</v>
      </c>
      <c r="BA40" s="63"/>
      <c r="BB40" s="69"/>
      <c r="BC40" s="63">
        <f t="shared" si="3"/>
        <v>0</v>
      </c>
      <c r="BD40" s="66">
        <v>0</v>
      </c>
      <c r="BE40" s="67">
        <v>0</v>
      </c>
      <c r="BF40" s="57"/>
      <c r="BG40" s="140">
        <f t="shared" si="5"/>
        <v>0</v>
      </c>
      <c r="BH40" s="74"/>
      <c r="BI40" s="74">
        <f t="shared" si="10"/>
        <v>0</v>
      </c>
      <c r="BJ40" s="74"/>
      <c r="BK40" s="74">
        <f t="shared" si="11"/>
        <v>0</v>
      </c>
      <c r="BL40" s="74"/>
      <c r="BM40" s="74">
        <f t="shared" si="6"/>
        <v>0</v>
      </c>
      <c r="BN40" s="74"/>
      <c r="BO40" s="74">
        <f t="shared" si="12"/>
        <v>0</v>
      </c>
      <c r="BP40" s="74"/>
      <c r="BQ40" s="141">
        <f t="shared" si="7"/>
        <v>0</v>
      </c>
      <c r="BR40" s="74"/>
      <c r="BS40" s="74">
        <f t="shared" si="8"/>
        <v>0</v>
      </c>
    </row>
    <row r="41" spans="2:71" s="47" customFormat="1" ht="12.75" customHeight="1" x14ac:dyDescent="0.2">
      <c r="B41" s="62"/>
      <c r="C41" s="211" t="s">
        <v>133</v>
      </c>
      <c r="D41" s="212"/>
      <c r="E41" s="212"/>
      <c r="F41" s="212"/>
      <c r="G41" s="213"/>
      <c r="H41" s="63">
        <v>869</v>
      </c>
      <c r="I41" s="92">
        <v>44854</v>
      </c>
      <c r="J41" s="92">
        <v>44854</v>
      </c>
      <c r="K41" s="92"/>
      <c r="L41" s="64">
        <v>10</v>
      </c>
      <c r="M41" s="65" t="s">
        <v>128</v>
      </c>
      <c r="N41" s="66"/>
      <c r="O41" s="66" t="s">
        <v>120</v>
      </c>
      <c r="P41" s="66" t="s">
        <v>134</v>
      </c>
      <c r="Q41" s="66"/>
      <c r="R41" s="66"/>
      <c r="S41" s="66"/>
      <c r="T41" s="68">
        <v>1482.4</v>
      </c>
      <c r="U41" s="63"/>
      <c r="V41" s="63"/>
      <c r="W41" s="63"/>
      <c r="X41" s="63"/>
      <c r="Y41" s="63"/>
      <c r="Z41" s="63">
        <f t="shared" si="14"/>
        <v>1482.4</v>
      </c>
      <c r="AA41" s="63"/>
      <c r="AB41" s="69"/>
      <c r="AC41" s="63">
        <f t="shared" si="13"/>
        <v>1482.4</v>
      </c>
      <c r="AD41" s="66">
        <f t="shared" si="15"/>
        <v>172.90000000000009</v>
      </c>
      <c r="AE41" s="67">
        <v>1309.5</v>
      </c>
      <c r="AF41" s="68">
        <v>-1482.4</v>
      </c>
      <c r="AG41" s="63"/>
      <c r="AH41" s="63"/>
      <c r="AI41" s="63"/>
      <c r="AJ41" s="63"/>
      <c r="AK41" s="63"/>
      <c r="AL41" s="63">
        <f t="shared" si="16"/>
        <v>-1482.4</v>
      </c>
      <c r="AM41" s="63"/>
      <c r="AN41" s="69"/>
      <c r="AO41" s="69">
        <v>111.15</v>
      </c>
      <c r="AP41" s="69"/>
      <c r="AQ41" s="63"/>
      <c r="AR41" s="66">
        <f t="shared" si="17"/>
        <v>111.15</v>
      </c>
      <c r="AS41" s="66">
        <f t="shared" si="1"/>
        <v>-111.15</v>
      </c>
      <c r="AT41" s="68">
        <f t="shared" si="0"/>
        <v>0</v>
      </c>
      <c r="AU41" s="63"/>
      <c r="AV41" s="63"/>
      <c r="AW41" s="63"/>
      <c r="AX41" s="63"/>
      <c r="AY41" s="63"/>
      <c r="AZ41" s="63">
        <f t="shared" si="2"/>
        <v>0</v>
      </c>
      <c r="BA41" s="63"/>
      <c r="BB41" s="69"/>
      <c r="BC41" s="63">
        <f t="shared" si="3"/>
        <v>0</v>
      </c>
      <c r="BD41" s="66">
        <v>0</v>
      </c>
      <c r="BE41" s="67">
        <v>0</v>
      </c>
      <c r="BF41" s="57"/>
      <c r="BG41" s="140">
        <f t="shared" si="5"/>
        <v>0</v>
      </c>
      <c r="BH41" s="74"/>
      <c r="BI41" s="74">
        <f t="shared" si="10"/>
        <v>0</v>
      </c>
      <c r="BJ41" s="74"/>
      <c r="BK41" s="74">
        <f t="shared" si="11"/>
        <v>0</v>
      </c>
      <c r="BL41" s="74"/>
      <c r="BM41" s="74">
        <f t="shared" si="6"/>
        <v>0</v>
      </c>
      <c r="BN41" s="74"/>
      <c r="BO41" s="74">
        <f t="shared" si="12"/>
        <v>0</v>
      </c>
      <c r="BP41" s="74"/>
      <c r="BQ41" s="141">
        <f t="shared" si="7"/>
        <v>0</v>
      </c>
      <c r="BR41" s="74"/>
      <c r="BS41" s="74">
        <f t="shared" si="8"/>
        <v>0</v>
      </c>
    </row>
    <row r="42" spans="2:71" s="47" customFormat="1" ht="12.75" customHeight="1" x14ac:dyDescent="0.2">
      <c r="B42" s="62"/>
      <c r="C42" s="211" t="s">
        <v>133</v>
      </c>
      <c r="D42" s="212"/>
      <c r="E42" s="212"/>
      <c r="F42" s="212"/>
      <c r="G42" s="213"/>
      <c r="H42" s="63">
        <v>870</v>
      </c>
      <c r="I42" s="92">
        <v>44854</v>
      </c>
      <c r="J42" s="92">
        <v>44854</v>
      </c>
      <c r="K42" s="92"/>
      <c r="L42" s="64">
        <v>10</v>
      </c>
      <c r="M42" s="65" t="s">
        <v>128</v>
      </c>
      <c r="N42" s="66"/>
      <c r="O42" s="66" t="s">
        <v>120</v>
      </c>
      <c r="P42" s="66" t="s">
        <v>134</v>
      </c>
      <c r="Q42" s="66"/>
      <c r="R42" s="66"/>
      <c r="S42" s="66"/>
      <c r="T42" s="68">
        <v>1482.4</v>
      </c>
      <c r="U42" s="63"/>
      <c r="V42" s="63"/>
      <c r="W42" s="63"/>
      <c r="X42" s="63"/>
      <c r="Y42" s="63"/>
      <c r="Z42" s="63">
        <f t="shared" si="14"/>
        <v>1482.4</v>
      </c>
      <c r="AA42" s="63"/>
      <c r="AB42" s="69"/>
      <c r="AC42" s="63">
        <f t="shared" si="13"/>
        <v>1482.4</v>
      </c>
      <c r="AD42" s="66">
        <f t="shared" si="15"/>
        <v>172.90000000000009</v>
      </c>
      <c r="AE42" s="67">
        <v>1309.5</v>
      </c>
      <c r="AF42" s="68">
        <v>-1482.4</v>
      </c>
      <c r="AG42" s="63"/>
      <c r="AH42" s="63"/>
      <c r="AI42" s="63"/>
      <c r="AJ42" s="63"/>
      <c r="AK42" s="63"/>
      <c r="AL42" s="63">
        <f t="shared" si="16"/>
        <v>-1482.4</v>
      </c>
      <c r="AM42" s="63"/>
      <c r="AN42" s="69"/>
      <c r="AO42" s="69">
        <v>111.15</v>
      </c>
      <c r="AP42" s="69"/>
      <c r="AQ42" s="63"/>
      <c r="AR42" s="66">
        <f t="shared" si="17"/>
        <v>111.15</v>
      </c>
      <c r="AS42" s="66">
        <f t="shared" si="1"/>
        <v>-111.15</v>
      </c>
      <c r="AT42" s="68">
        <f t="shared" si="0"/>
        <v>0</v>
      </c>
      <c r="AU42" s="63"/>
      <c r="AV42" s="63"/>
      <c r="AW42" s="63"/>
      <c r="AX42" s="63"/>
      <c r="AY42" s="63"/>
      <c r="AZ42" s="63">
        <f t="shared" si="2"/>
        <v>0</v>
      </c>
      <c r="BA42" s="63"/>
      <c r="BB42" s="69"/>
      <c r="BC42" s="63">
        <f t="shared" si="3"/>
        <v>0</v>
      </c>
      <c r="BD42" s="66">
        <v>0</v>
      </c>
      <c r="BE42" s="67">
        <v>0</v>
      </c>
      <c r="BF42" s="57"/>
      <c r="BG42" s="140">
        <f t="shared" si="5"/>
        <v>0</v>
      </c>
      <c r="BH42" s="74"/>
      <c r="BI42" s="74">
        <f t="shared" si="10"/>
        <v>0</v>
      </c>
      <c r="BJ42" s="74"/>
      <c r="BK42" s="74">
        <f t="shared" si="11"/>
        <v>0</v>
      </c>
      <c r="BL42" s="74"/>
      <c r="BM42" s="74">
        <f t="shared" si="6"/>
        <v>0</v>
      </c>
      <c r="BN42" s="74"/>
      <c r="BO42" s="74">
        <f t="shared" si="12"/>
        <v>0</v>
      </c>
      <c r="BP42" s="74"/>
      <c r="BQ42" s="141">
        <f t="shared" si="7"/>
        <v>0</v>
      </c>
      <c r="BR42" s="74"/>
      <c r="BS42" s="74">
        <f t="shared" si="8"/>
        <v>0</v>
      </c>
    </row>
    <row r="43" spans="2:71" s="47" customFormat="1" ht="12.75" customHeight="1" x14ac:dyDescent="0.2">
      <c r="B43" s="62"/>
      <c r="C43" s="211" t="s">
        <v>133</v>
      </c>
      <c r="D43" s="212"/>
      <c r="E43" s="212"/>
      <c r="F43" s="212"/>
      <c r="G43" s="213"/>
      <c r="H43" s="63">
        <v>867</v>
      </c>
      <c r="I43" s="92">
        <v>44854</v>
      </c>
      <c r="J43" s="92">
        <v>44854</v>
      </c>
      <c r="K43" s="92"/>
      <c r="L43" s="64">
        <v>10</v>
      </c>
      <c r="M43" s="65" t="s">
        <v>128</v>
      </c>
      <c r="N43" s="66"/>
      <c r="O43" s="66" t="s">
        <v>120</v>
      </c>
      <c r="P43" s="66" t="s">
        <v>134</v>
      </c>
      <c r="Q43" s="66"/>
      <c r="R43" s="66"/>
      <c r="S43" s="66"/>
      <c r="T43" s="68">
        <v>1482.4</v>
      </c>
      <c r="U43" s="63"/>
      <c r="V43" s="63"/>
      <c r="W43" s="63"/>
      <c r="X43" s="63"/>
      <c r="Y43" s="63"/>
      <c r="Z43" s="63">
        <f t="shared" si="14"/>
        <v>1482.4</v>
      </c>
      <c r="AA43" s="63"/>
      <c r="AB43" s="69"/>
      <c r="AC43" s="63">
        <f t="shared" si="13"/>
        <v>1482.4</v>
      </c>
      <c r="AD43" s="66">
        <f t="shared" si="15"/>
        <v>172.90000000000009</v>
      </c>
      <c r="AE43" s="67">
        <v>1309.5</v>
      </c>
      <c r="AF43" s="68">
        <v>-1482.4</v>
      </c>
      <c r="AG43" s="63"/>
      <c r="AH43" s="63"/>
      <c r="AI43" s="63"/>
      <c r="AJ43" s="63"/>
      <c r="AK43" s="63"/>
      <c r="AL43" s="63">
        <f t="shared" si="16"/>
        <v>-1482.4</v>
      </c>
      <c r="AM43" s="63"/>
      <c r="AN43" s="69"/>
      <c r="AO43" s="69">
        <v>111.15</v>
      </c>
      <c r="AP43" s="69"/>
      <c r="AQ43" s="63"/>
      <c r="AR43" s="66">
        <f t="shared" si="17"/>
        <v>111.15</v>
      </c>
      <c r="AS43" s="66">
        <f t="shared" si="1"/>
        <v>-111.15</v>
      </c>
      <c r="AT43" s="68">
        <f t="shared" si="0"/>
        <v>0</v>
      </c>
      <c r="AU43" s="63"/>
      <c r="AV43" s="63"/>
      <c r="AW43" s="63"/>
      <c r="AX43" s="63"/>
      <c r="AY43" s="63"/>
      <c r="AZ43" s="63">
        <f t="shared" si="2"/>
        <v>0</v>
      </c>
      <c r="BA43" s="63"/>
      <c r="BB43" s="69"/>
      <c r="BC43" s="63">
        <f t="shared" si="3"/>
        <v>0</v>
      </c>
      <c r="BD43" s="66">
        <v>0</v>
      </c>
      <c r="BE43" s="67">
        <v>0</v>
      </c>
      <c r="BF43" s="57"/>
      <c r="BG43" s="140">
        <f t="shared" si="5"/>
        <v>0</v>
      </c>
      <c r="BH43" s="74"/>
      <c r="BI43" s="74">
        <f t="shared" si="10"/>
        <v>0</v>
      </c>
      <c r="BJ43" s="74"/>
      <c r="BK43" s="74">
        <f t="shared" si="11"/>
        <v>0</v>
      </c>
      <c r="BL43" s="74"/>
      <c r="BM43" s="74">
        <f t="shared" si="6"/>
        <v>0</v>
      </c>
      <c r="BN43" s="74"/>
      <c r="BO43" s="74">
        <f t="shared" si="12"/>
        <v>0</v>
      </c>
      <c r="BP43" s="74"/>
      <c r="BQ43" s="141">
        <f t="shared" si="7"/>
        <v>0</v>
      </c>
      <c r="BR43" s="74"/>
      <c r="BS43" s="74">
        <f t="shared" si="8"/>
        <v>0</v>
      </c>
    </row>
    <row r="44" spans="2:71" s="47" customFormat="1" ht="12.75" customHeight="1" x14ac:dyDescent="0.2">
      <c r="B44" s="62"/>
      <c r="C44" s="211" t="s">
        <v>133</v>
      </c>
      <c r="D44" s="212"/>
      <c r="E44" s="212"/>
      <c r="F44" s="212"/>
      <c r="G44" s="213"/>
      <c r="H44" s="63">
        <v>868</v>
      </c>
      <c r="I44" s="92">
        <v>44854</v>
      </c>
      <c r="J44" s="92">
        <v>44854</v>
      </c>
      <c r="K44" s="92"/>
      <c r="L44" s="64">
        <v>10</v>
      </c>
      <c r="M44" s="65" t="s">
        <v>128</v>
      </c>
      <c r="N44" s="66"/>
      <c r="O44" s="66" t="s">
        <v>120</v>
      </c>
      <c r="P44" s="66" t="s">
        <v>134</v>
      </c>
      <c r="Q44" s="66"/>
      <c r="R44" s="66"/>
      <c r="S44" s="66"/>
      <c r="T44" s="68">
        <v>1482.4</v>
      </c>
      <c r="U44" s="63"/>
      <c r="V44" s="63"/>
      <c r="W44" s="63"/>
      <c r="X44" s="63"/>
      <c r="Y44" s="63"/>
      <c r="Z44" s="63">
        <f t="shared" si="14"/>
        <v>1482.4</v>
      </c>
      <c r="AA44" s="63"/>
      <c r="AB44" s="69"/>
      <c r="AC44" s="63">
        <f t="shared" si="13"/>
        <v>1482.4</v>
      </c>
      <c r="AD44" s="66">
        <f t="shared" si="15"/>
        <v>172.90000000000009</v>
      </c>
      <c r="AE44" s="67">
        <v>1309.5</v>
      </c>
      <c r="AF44" s="68">
        <v>-1482.4</v>
      </c>
      <c r="AG44" s="63"/>
      <c r="AH44" s="63"/>
      <c r="AI44" s="63"/>
      <c r="AJ44" s="63"/>
      <c r="AK44" s="63"/>
      <c r="AL44" s="63">
        <f t="shared" si="16"/>
        <v>-1482.4</v>
      </c>
      <c r="AM44" s="63"/>
      <c r="AN44" s="69"/>
      <c r="AO44" s="69">
        <v>111.15</v>
      </c>
      <c r="AP44" s="69"/>
      <c r="AQ44" s="63"/>
      <c r="AR44" s="66">
        <f t="shared" si="17"/>
        <v>111.15</v>
      </c>
      <c r="AS44" s="66">
        <f t="shared" si="1"/>
        <v>-111.15</v>
      </c>
      <c r="AT44" s="68">
        <f t="shared" si="0"/>
        <v>0</v>
      </c>
      <c r="AU44" s="63"/>
      <c r="AV44" s="63"/>
      <c r="AW44" s="63"/>
      <c r="AX44" s="63"/>
      <c r="AY44" s="63"/>
      <c r="AZ44" s="63">
        <f t="shared" si="2"/>
        <v>0</v>
      </c>
      <c r="BA44" s="63"/>
      <c r="BB44" s="69"/>
      <c r="BC44" s="63">
        <f t="shared" si="3"/>
        <v>0</v>
      </c>
      <c r="BD44" s="66">
        <v>0</v>
      </c>
      <c r="BE44" s="67">
        <v>0</v>
      </c>
      <c r="BF44" s="57"/>
      <c r="BG44" s="140">
        <f t="shared" si="5"/>
        <v>0</v>
      </c>
      <c r="BH44" s="74"/>
      <c r="BI44" s="74">
        <f t="shared" si="10"/>
        <v>0</v>
      </c>
      <c r="BJ44" s="74"/>
      <c r="BK44" s="74">
        <f t="shared" si="11"/>
        <v>0</v>
      </c>
      <c r="BL44" s="74"/>
      <c r="BM44" s="74">
        <f t="shared" si="6"/>
        <v>0</v>
      </c>
      <c r="BN44" s="74"/>
      <c r="BO44" s="74">
        <f t="shared" si="12"/>
        <v>0</v>
      </c>
      <c r="BP44" s="74"/>
      <c r="BQ44" s="141">
        <f t="shared" si="7"/>
        <v>0</v>
      </c>
      <c r="BR44" s="74"/>
      <c r="BS44" s="74">
        <f t="shared" si="8"/>
        <v>0</v>
      </c>
    </row>
    <row r="45" spans="2:71" s="47" customFormat="1" ht="12.75" customHeight="1" x14ac:dyDescent="0.2">
      <c r="B45" s="62"/>
      <c r="C45" s="211" t="s">
        <v>135</v>
      </c>
      <c r="D45" s="212"/>
      <c r="E45" s="212"/>
      <c r="F45" s="212"/>
      <c r="G45" s="213"/>
      <c r="H45" s="63">
        <v>849</v>
      </c>
      <c r="I45" s="92">
        <v>44642</v>
      </c>
      <c r="J45" s="92">
        <v>44642</v>
      </c>
      <c r="K45" s="92"/>
      <c r="L45" s="64">
        <v>5</v>
      </c>
      <c r="M45" s="65" t="s">
        <v>128</v>
      </c>
      <c r="N45" s="66"/>
      <c r="O45" s="66" t="s">
        <v>120</v>
      </c>
      <c r="P45" s="66"/>
      <c r="Q45" s="66"/>
      <c r="R45" s="66"/>
      <c r="S45" s="66"/>
      <c r="T45" s="68">
        <v>935</v>
      </c>
      <c r="U45" s="63"/>
      <c r="V45" s="63"/>
      <c r="W45" s="63"/>
      <c r="X45" s="63"/>
      <c r="Y45" s="63"/>
      <c r="Z45" s="63">
        <f>T45</f>
        <v>935</v>
      </c>
      <c r="AA45" s="63"/>
      <c r="AB45" s="69"/>
      <c r="AC45" s="63">
        <f>T45</f>
        <v>935</v>
      </c>
      <c r="AD45" s="66">
        <f t="shared" si="15"/>
        <v>513.80999999999995</v>
      </c>
      <c r="AE45" s="67">
        <v>421.19</v>
      </c>
      <c r="AF45" s="68">
        <v>0</v>
      </c>
      <c r="AG45" s="63"/>
      <c r="AH45" s="63"/>
      <c r="AI45" s="63"/>
      <c r="AJ45" s="63"/>
      <c r="AK45" s="63"/>
      <c r="AL45" s="63">
        <v>0</v>
      </c>
      <c r="AM45" s="63"/>
      <c r="AN45" s="69"/>
      <c r="AO45" s="69">
        <f>AR45</f>
        <v>186.84</v>
      </c>
      <c r="AP45" s="69"/>
      <c r="AQ45" s="63"/>
      <c r="AR45" s="66">
        <v>186.84</v>
      </c>
      <c r="AS45" s="66">
        <f t="shared" si="1"/>
        <v>-186.84</v>
      </c>
      <c r="AT45" s="68">
        <f t="shared" si="0"/>
        <v>935</v>
      </c>
      <c r="AU45" s="63"/>
      <c r="AV45" s="63"/>
      <c r="AW45" s="63"/>
      <c r="AX45" s="63"/>
      <c r="AY45" s="63"/>
      <c r="AZ45" s="63">
        <v>935</v>
      </c>
      <c r="BA45" s="63"/>
      <c r="BB45" s="69"/>
      <c r="BC45" s="63">
        <v>935</v>
      </c>
      <c r="BD45" s="66">
        <f>BC45-BE45</f>
        <v>700.65</v>
      </c>
      <c r="BE45" s="67">
        <f t="shared" si="4"/>
        <v>234.35</v>
      </c>
      <c r="BF45" s="57"/>
      <c r="BG45" s="140">
        <f t="shared" si="5"/>
        <v>47.867337816547284</v>
      </c>
      <c r="BH45" s="74"/>
      <c r="BI45" s="74">
        <f t="shared" si="10"/>
        <v>6.5735326194878869</v>
      </c>
      <c r="BJ45" s="74"/>
      <c r="BK45" s="74">
        <f t="shared" si="11"/>
        <v>3.5372034848182849</v>
      </c>
      <c r="BL45" s="74"/>
      <c r="BM45" s="74">
        <f t="shared" si="6"/>
        <v>0</v>
      </c>
      <c r="BN45" s="74"/>
      <c r="BO45" s="74">
        <f t="shared" si="12"/>
        <v>2.5881822689774368E-2</v>
      </c>
      <c r="BP45" s="74"/>
      <c r="BQ45" s="141">
        <f t="shared" si="7"/>
        <v>8.8203264002768496</v>
      </c>
      <c r="BR45" s="74"/>
      <c r="BS45" s="74">
        <f t="shared" si="8"/>
        <v>167.52571785617988</v>
      </c>
    </row>
    <row r="46" spans="2:71" s="47" customFormat="1" ht="12.75" customHeight="1" x14ac:dyDescent="0.2">
      <c r="B46" s="62"/>
      <c r="C46" s="211" t="s">
        <v>135</v>
      </c>
      <c r="D46" s="212"/>
      <c r="E46" s="212"/>
      <c r="F46" s="212"/>
      <c r="G46" s="213"/>
      <c r="H46" s="63">
        <v>850</v>
      </c>
      <c r="I46" s="92">
        <v>44642</v>
      </c>
      <c r="J46" s="92">
        <v>44642</v>
      </c>
      <c r="K46" s="92"/>
      <c r="L46" s="64">
        <v>5</v>
      </c>
      <c r="M46" s="65" t="s">
        <v>128</v>
      </c>
      <c r="N46" s="66"/>
      <c r="O46" s="66" t="s">
        <v>120</v>
      </c>
      <c r="P46" s="66"/>
      <c r="Q46" s="66"/>
      <c r="R46" s="66"/>
      <c r="S46" s="66"/>
      <c r="T46" s="68">
        <v>935</v>
      </c>
      <c r="U46" s="63"/>
      <c r="V46" s="63"/>
      <c r="W46" s="63"/>
      <c r="X46" s="63"/>
      <c r="Y46" s="63"/>
      <c r="Z46" s="63">
        <v>935</v>
      </c>
      <c r="AA46" s="63"/>
      <c r="AB46" s="69"/>
      <c r="AC46" s="63">
        <v>935</v>
      </c>
      <c r="AD46" s="66">
        <f t="shared" si="15"/>
        <v>513.80999999999995</v>
      </c>
      <c r="AE46" s="67">
        <v>421.19</v>
      </c>
      <c r="AF46" s="68">
        <v>0</v>
      </c>
      <c r="AG46" s="63"/>
      <c r="AH46" s="63"/>
      <c r="AI46" s="63"/>
      <c r="AJ46" s="63"/>
      <c r="AK46" s="63"/>
      <c r="AL46" s="63">
        <v>0</v>
      </c>
      <c r="AM46" s="63"/>
      <c r="AN46" s="69"/>
      <c r="AO46" s="69">
        <f>AR46</f>
        <v>186.84</v>
      </c>
      <c r="AP46" s="69"/>
      <c r="AQ46" s="63"/>
      <c r="AR46" s="66">
        <v>186.84</v>
      </c>
      <c r="AS46" s="66">
        <f t="shared" si="1"/>
        <v>-186.84</v>
      </c>
      <c r="AT46" s="68">
        <f t="shared" si="0"/>
        <v>935</v>
      </c>
      <c r="AU46" s="63"/>
      <c r="AV46" s="63"/>
      <c r="AW46" s="63"/>
      <c r="AX46" s="63"/>
      <c r="AY46" s="63"/>
      <c r="AZ46" s="63">
        <v>935</v>
      </c>
      <c r="BA46" s="63"/>
      <c r="BB46" s="69"/>
      <c r="BC46" s="63">
        <v>935</v>
      </c>
      <c r="BD46" s="66">
        <v>140.13</v>
      </c>
      <c r="BE46" s="67">
        <f t="shared" si="4"/>
        <v>234.35</v>
      </c>
      <c r="BF46" s="57"/>
      <c r="BG46" s="90">
        <f t="shared" si="5"/>
        <v>47.867337816547284</v>
      </c>
      <c r="BH46" s="91"/>
      <c r="BI46" s="91">
        <f t="shared" si="10"/>
        <v>6.5735326194878869</v>
      </c>
      <c r="BJ46" s="91"/>
      <c r="BK46" s="91">
        <f t="shared" si="11"/>
        <v>3.5372034848182849</v>
      </c>
      <c r="BL46" s="91"/>
      <c r="BM46" s="91">
        <f t="shared" si="6"/>
        <v>0</v>
      </c>
      <c r="BN46" s="91"/>
      <c r="BO46" s="91">
        <f t="shared" si="12"/>
        <v>2.5881822689774368E-2</v>
      </c>
      <c r="BP46" s="91"/>
      <c r="BQ46" s="142">
        <f t="shared" si="7"/>
        <v>8.8203264002768496</v>
      </c>
      <c r="BR46" s="73"/>
      <c r="BS46" s="74">
        <f t="shared" si="8"/>
        <v>167.52571785617988</v>
      </c>
    </row>
    <row r="47" spans="2:71" s="47" customFormat="1" ht="12.75" customHeight="1" x14ac:dyDescent="0.2">
      <c r="B47" s="62"/>
      <c r="C47" s="211" t="s">
        <v>136</v>
      </c>
      <c r="D47" s="212"/>
      <c r="E47" s="212"/>
      <c r="F47" s="212"/>
      <c r="G47" s="213"/>
      <c r="H47" s="63">
        <v>882</v>
      </c>
      <c r="I47" s="92">
        <v>45224</v>
      </c>
      <c r="J47" s="92">
        <v>45231</v>
      </c>
      <c r="K47" s="92"/>
      <c r="L47" s="64">
        <v>4</v>
      </c>
      <c r="M47" s="65" t="s">
        <v>128</v>
      </c>
      <c r="N47" s="66"/>
      <c r="O47" s="66" t="s">
        <v>120</v>
      </c>
      <c r="P47" s="66"/>
      <c r="Q47" s="66"/>
      <c r="R47" s="66"/>
      <c r="S47" s="66"/>
      <c r="T47" s="68">
        <v>1352.5</v>
      </c>
      <c r="U47" s="63"/>
      <c r="V47" s="63"/>
      <c r="W47" s="63"/>
      <c r="X47" s="63"/>
      <c r="Y47" s="63"/>
      <c r="Z47" s="63">
        <v>1352.5</v>
      </c>
      <c r="AA47" s="63"/>
      <c r="AB47" s="69"/>
      <c r="AC47" s="63">
        <v>1352.5</v>
      </c>
      <c r="AD47" s="66">
        <f t="shared" si="15"/>
        <v>394.24</v>
      </c>
      <c r="AE47" s="67">
        <v>958.26</v>
      </c>
      <c r="AF47" s="68"/>
      <c r="AG47" s="63"/>
      <c r="AH47" s="63"/>
      <c r="AI47" s="63"/>
      <c r="AJ47" s="63"/>
      <c r="AK47" s="63"/>
      <c r="AL47" s="63"/>
      <c r="AM47" s="63"/>
      <c r="AN47" s="69"/>
      <c r="AO47" s="69">
        <v>337.92</v>
      </c>
      <c r="AP47" s="69"/>
      <c r="AQ47" s="63"/>
      <c r="AR47" s="66">
        <v>337.92</v>
      </c>
      <c r="AS47" s="66">
        <f t="shared" si="1"/>
        <v>-337.92</v>
      </c>
      <c r="AT47" s="68">
        <f t="shared" si="0"/>
        <v>1352.5</v>
      </c>
      <c r="AU47" s="63"/>
      <c r="AV47" s="63"/>
      <c r="AW47" s="63"/>
      <c r="AX47" s="63"/>
      <c r="AY47" s="63"/>
      <c r="AZ47" s="63">
        <f>AT47</f>
        <v>1352.5</v>
      </c>
      <c r="BA47" s="63"/>
      <c r="BB47" s="69"/>
      <c r="BC47" s="63">
        <v>1352.5</v>
      </c>
      <c r="BD47" s="66">
        <f t="shared" si="9"/>
        <v>732.16000000000008</v>
      </c>
      <c r="BE47" s="67">
        <f>AE47+AF47-AR47</f>
        <v>620.33999999999992</v>
      </c>
      <c r="BF47" s="57"/>
      <c r="BG47" s="90">
        <f t="shared" si="5"/>
        <v>126.7080193774992</v>
      </c>
      <c r="BH47" s="91"/>
      <c r="BI47" s="91">
        <f t="shared" si="10"/>
        <v>17.400577022287667</v>
      </c>
      <c r="BJ47" s="91"/>
      <c r="BK47" s="91">
        <f t="shared" si="11"/>
        <v>9.3632123310099189</v>
      </c>
      <c r="BL47" s="91"/>
      <c r="BM47" s="91">
        <f t="shared" si="6"/>
        <v>0</v>
      </c>
      <c r="BN47" s="91"/>
      <c r="BO47" s="91">
        <f t="shared" si="12"/>
        <v>6.8510902015680095E-2</v>
      </c>
      <c r="BP47" s="91"/>
      <c r="BQ47" s="142">
        <f t="shared" si="7"/>
        <v>23.347989243216301</v>
      </c>
      <c r="BR47" s="73"/>
      <c r="BS47" s="74">
        <f t="shared" si="8"/>
        <v>443.45169112397105</v>
      </c>
    </row>
    <row r="48" spans="2:71" s="47" customFormat="1" ht="12.75" customHeight="1" x14ac:dyDescent="0.2">
      <c r="B48" s="62"/>
      <c r="C48" s="211" t="s">
        <v>137</v>
      </c>
      <c r="D48" s="212"/>
      <c r="E48" s="212"/>
      <c r="F48" s="212"/>
      <c r="G48" s="213"/>
      <c r="H48" s="63">
        <v>2</v>
      </c>
      <c r="I48" s="92">
        <v>39234</v>
      </c>
      <c r="J48" s="92">
        <v>39234</v>
      </c>
      <c r="K48" s="92"/>
      <c r="L48" s="64">
        <v>7</v>
      </c>
      <c r="M48" s="65" t="s">
        <v>128</v>
      </c>
      <c r="N48" s="66"/>
      <c r="O48" s="66"/>
      <c r="P48" s="66"/>
      <c r="Q48" s="66"/>
      <c r="R48" s="66"/>
      <c r="S48" s="66"/>
      <c r="T48" s="140">
        <v>579.24</v>
      </c>
      <c r="U48" s="63"/>
      <c r="V48" s="63"/>
      <c r="W48" s="63"/>
      <c r="X48" s="63"/>
      <c r="Y48" s="63"/>
      <c r="Z48" s="74">
        <v>579.24</v>
      </c>
      <c r="AA48" s="74"/>
      <c r="AB48" s="143"/>
      <c r="AC48" s="74">
        <v>579.24</v>
      </c>
      <c r="AD48" s="144">
        <f t="shared" si="15"/>
        <v>578.95000000000005</v>
      </c>
      <c r="AE48" s="67">
        <v>0.28999999999996362</v>
      </c>
      <c r="AF48" s="68">
        <v>0</v>
      </c>
      <c r="AG48" s="63"/>
      <c r="AH48" s="63"/>
      <c r="AI48" s="63"/>
      <c r="AJ48" s="63"/>
      <c r="AK48" s="63"/>
      <c r="AL48" s="63">
        <v>0</v>
      </c>
      <c r="AM48" s="63"/>
      <c r="AN48" s="69"/>
      <c r="AO48" s="69"/>
      <c r="AP48" s="69"/>
      <c r="AQ48" s="63"/>
      <c r="AR48" s="66">
        <v>0</v>
      </c>
      <c r="AS48" s="66">
        <f t="shared" si="1"/>
        <v>0</v>
      </c>
      <c r="AT48" s="68">
        <f t="shared" si="0"/>
        <v>579.24</v>
      </c>
      <c r="AU48" s="63"/>
      <c r="AV48" s="63"/>
      <c r="AW48" s="63"/>
      <c r="AX48" s="63"/>
      <c r="AY48" s="63"/>
      <c r="AZ48" s="74">
        <f t="shared" si="2"/>
        <v>579.24</v>
      </c>
      <c r="BA48" s="63"/>
      <c r="BB48" s="69"/>
      <c r="BC48" s="74">
        <f t="shared" ref="BC48:BC56" si="18">AZ48-BB48-BA48</f>
        <v>579.24</v>
      </c>
      <c r="BD48" s="66">
        <f t="shared" si="9"/>
        <v>578.95000000000005</v>
      </c>
      <c r="BE48" s="145">
        <f t="shared" si="4"/>
        <v>0.28999999999996362</v>
      </c>
      <c r="BF48" s="57"/>
      <c r="BG48" s="90">
        <f t="shared" si="5"/>
        <v>5.9234170969903861E-2</v>
      </c>
      <c r="BH48" s="91"/>
      <c r="BI48" s="91">
        <f t="shared" si="10"/>
        <v>8.1345187098410422E-3</v>
      </c>
      <c r="BJ48" s="91"/>
      <c r="BK48" s="91">
        <f t="shared" si="11"/>
        <v>4.3771666763267507E-3</v>
      </c>
      <c r="BL48" s="91"/>
      <c r="BM48" s="91">
        <f t="shared" si="6"/>
        <v>0</v>
      </c>
      <c r="BN48" s="91"/>
      <c r="BO48" s="91">
        <f t="shared" si="12"/>
        <v>3.2027858246356413E-5</v>
      </c>
      <c r="BP48" s="91"/>
      <c r="BQ48" s="142">
        <f t="shared" si="7"/>
        <v>1.0914848116406937E-2</v>
      </c>
      <c r="BR48" s="73"/>
      <c r="BS48" s="74">
        <f t="shared" si="8"/>
        <v>0.20730726766923863</v>
      </c>
    </row>
    <row r="49" spans="2:71" s="47" customFormat="1" ht="12.75" customHeight="1" x14ac:dyDescent="0.2">
      <c r="B49" s="62"/>
      <c r="C49" s="211" t="s">
        <v>138</v>
      </c>
      <c r="D49" s="212"/>
      <c r="E49" s="212"/>
      <c r="F49" s="212"/>
      <c r="G49" s="213"/>
      <c r="H49" s="63">
        <v>715</v>
      </c>
      <c r="I49" s="92">
        <v>40664</v>
      </c>
      <c r="J49" s="92">
        <v>40664</v>
      </c>
      <c r="K49" s="92"/>
      <c r="L49" s="64">
        <v>3</v>
      </c>
      <c r="M49" s="65" t="s">
        <v>128</v>
      </c>
      <c r="N49" s="66"/>
      <c r="O49" s="66"/>
      <c r="P49" s="66"/>
      <c r="Q49" s="66"/>
      <c r="R49" s="66"/>
      <c r="S49" s="66"/>
      <c r="T49" s="68">
        <v>169.8</v>
      </c>
      <c r="U49" s="63"/>
      <c r="V49" s="63"/>
      <c r="W49" s="63"/>
      <c r="X49" s="63"/>
      <c r="Y49" s="63"/>
      <c r="Z49" s="63">
        <v>169.8</v>
      </c>
      <c r="AA49" s="63"/>
      <c r="AB49" s="69"/>
      <c r="AC49" s="63">
        <v>169.8</v>
      </c>
      <c r="AD49" s="66">
        <f t="shared" si="15"/>
        <v>169.51</v>
      </c>
      <c r="AE49" s="67">
        <v>0.29000000000002046</v>
      </c>
      <c r="AF49" s="68">
        <v>0</v>
      </c>
      <c r="AG49" s="63"/>
      <c r="AH49" s="63"/>
      <c r="AI49" s="63"/>
      <c r="AJ49" s="63"/>
      <c r="AK49" s="63"/>
      <c r="AL49" s="63">
        <v>0</v>
      </c>
      <c r="AM49" s="63"/>
      <c r="AN49" s="69"/>
      <c r="AO49" s="69"/>
      <c r="AP49" s="69"/>
      <c r="AQ49" s="63"/>
      <c r="AR49" s="66">
        <v>0</v>
      </c>
      <c r="AS49" s="66">
        <f t="shared" si="1"/>
        <v>0</v>
      </c>
      <c r="AT49" s="68">
        <f t="shared" si="0"/>
        <v>169.8</v>
      </c>
      <c r="AU49" s="63"/>
      <c r="AV49" s="63"/>
      <c r="AW49" s="63"/>
      <c r="AX49" s="63"/>
      <c r="AY49" s="63"/>
      <c r="AZ49" s="63">
        <f t="shared" si="2"/>
        <v>169.8</v>
      </c>
      <c r="BA49" s="63"/>
      <c r="BB49" s="69"/>
      <c r="BC49" s="63">
        <f t="shared" si="18"/>
        <v>169.8</v>
      </c>
      <c r="BD49" s="66">
        <f t="shared" si="9"/>
        <v>169.51</v>
      </c>
      <c r="BE49" s="67">
        <f t="shared" si="4"/>
        <v>0.29000000000002046</v>
      </c>
      <c r="BF49" s="57"/>
      <c r="BG49" s="90">
        <f t="shared" si="5"/>
        <v>5.9234170969915477E-2</v>
      </c>
      <c r="BH49" s="91"/>
      <c r="BI49" s="91">
        <f t="shared" si="10"/>
        <v>8.1345187098426364E-3</v>
      </c>
      <c r="BJ49" s="91"/>
      <c r="BK49" s="91">
        <f>BE49*$BK$12</f>
        <v>4.3771666763276085E-3</v>
      </c>
      <c r="BL49" s="91"/>
      <c r="BM49" s="91">
        <f t="shared" si="6"/>
        <v>0</v>
      </c>
      <c r="BN49" s="91"/>
      <c r="BO49" s="91">
        <f t="shared" si="12"/>
        <v>3.2027858246362688E-5</v>
      </c>
      <c r="BP49" s="91"/>
      <c r="BQ49" s="142">
        <f t="shared" si="7"/>
        <v>1.0914848116409076E-2</v>
      </c>
      <c r="BR49" s="73"/>
      <c r="BS49" s="74">
        <f t="shared" si="8"/>
        <v>0.20730726766927926</v>
      </c>
    </row>
    <row r="50" spans="2:71" s="47" customFormat="1" ht="12.75" customHeight="1" x14ac:dyDescent="0.2">
      <c r="B50" s="62"/>
      <c r="C50" s="211" t="s">
        <v>138</v>
      </c>
      <c r="D50" s="212"/>
      <c r="E50" s="212"/>
      <c r="F50" s="212"/>
      <c r="G50" s="213"/>
      <c r="H50" s="63">
        <v>716</v>
      </c>
      <c r="I50" s="92">
        <v>40695</v>
      </c>
      <c r="J50" s="92">
        <v>40695</v>
      </c>
      <c r="K50" s="92"/>
      <c r="L50" s="64">
        <v>3</v>
      </c>
      <c r="M50" s="65" t="s">
        <v>128</v>
      </c>
      <c r="N50" s="66"/>
      <c r="O50" s="66"/>
      <c r="P50" s="66"/>
      <c r="Q50" s="66"/>
      <c r="R50" s="66"/>
      <c r="S50" s="66"/>
      <c r="T50" s="68">
        <v>167.26</v>
      </c>
      <c r="U50" s="63"/>
      <c r="V50" s="63"/>
      <c r="W50" s="63"/>
      <c r="X50" s="63"/>
      <c r="Y50" s="63"/>
      <c r="Z50" s="63">
        <v>167.26</v>
      </c>
      <c r="AA50" s="63"/>
      <c r="AB50" s="69"/>
      <c r="AC50" s="63">
        <v>167.26</v>
      </c>
      <c r="AD50" s="66">
        <f t="shared" si="15"/>
        <v>166.97</v>
      </c>
      <c r="AE50" s="67">
        <v>0.28999999999999204</v>
      </c>
      <c r="AF50" s="68">
        <v>0</v>
      </c>
      <c r="AG50" s="63"/>
      <c r="AH50" s="63"/>
      <c r="AI50" s="63"/>
      <c r="AJ50" s="63"/>
      <c r="AK50" s="63"/>
      <c r="AL50" s="63">
        <v>0</v>
      </c>
      <c r="AM50" s="63"/>
      <c r="AN50" s="69"/>
      <c r="AO50" s="69"/>
      <c r="AP50" s="69"/>
      <c r="AQ50" s="63"/>
      <c r="AR50" s="66">
        <v>0</v>
      </c>
      <c r="AS50" s="66">
        <f t="shared" si="1"/>
        <v>0</v>
      </c>
      <c r="AT50" s="68">
        <f t="shared" si="0"/>
        <v>167.26</v>
      </c>
      <c r="AU50" s="63"/>
      <c r="AV50" s="63"/>
      <c r="AW50" s="63"/>
      <c r="AX50" s="63"/>
      <c r="AY50" s="63"/>
      <c r="AZ50" s="63">
        <f t="shared" si="2"/>
        <v>167.26</v>
      </c>
      <c r="BA50" s="63"/>
      <c r="BB50" s="69"/>
      <c r="BC50" s="63">
        <f t="shared" si="18"/>
        <v>167.26</v>
      </c>
      <c r="BD50" s="66">
        <f t="shared" si="9"/>
        <v>166.97</v>
      </c>
      <c r="BE50" s="67">
        <f t="shared" si="4"/>
        <v>0.28999999999999204</v>
      </c>
      <c r="BF50" s="57"/>
      <c r="BG50" s="140">
        <f t="shared" si="5"/>
        <v>5.9234170969909669E-2</v>
      </c>
      <c r="BH50" s="74"/>
      <c r="BI50" s="74">
        <f t="shared" si="10"/>
        <v>8.1345187098418384E-3</v>
      </c>
      <c r="BJ50" s="74"/>
      <c r="BK50" s="74">
        <f t="shared" si="11"/>
        <v>4.3771666763271792E-3</v>
      </c>
      <c r="BL50" s="74"/>
      <c r="BM50" s="74">
        <f t="shared" si="6"/>
        <v>0</v>
      </c>
      <c r="BN50" s="74"/>
      <c r="BO50" s="74">
        <f t="shared" si="12"/>
        <v>3.202785824635955E-5</v>
      </c>
      <c r="BP50" s="74"/>
      <c r="BQ50" s="141">
        <f t="shared" si="7"/>
        <v>1.0914848116408006E-2</v>
      </c>
      <c r="BR50" s="74"/>
      <c r="BS50" s="74">
        <f t="shared" si="8"/>
        <v>0.20730726766925894</v>
      </c>
    </row>
    <row r="51" spans="2:71" s="47" customFormat="1" ht="12.75" x14ac:dyDescent="0.2">
      <c r="B51" s="62"/>
      <c r="C51" s="211" t="s">
        <v>139</v>
      </c>
      <c r="D51" s="212"/>
      <c r="E51" s="212"/>
      <c r="F51" s="212"/>
      <c r="G51" s="213"/>
      <c r="H51" s="63">
        <v>721</v>
      </c>
      <c r="I51" s="92">
        <v>40787</v>
      </c>
      <c r="J51" s="92">
        <v>40787</v>
      </c>
      <c r="K51" s="92"/>
      <c r="L51" s="64">
        <v>3</v>
      </c>
      <c r="M51" s="65" t="s">
        <v>128</v>
      </c>
      <c r="N51" s="66"/>
      <c r="O51" s="66"/>
      <c r="P51" s="66"/>
      <c r="Q51" s="66"/>
      <c r="R51" s="66"/>
      <c r="S51" s="66"/>
      <c r="T51" s="68">
        <v>165.15</v>
      </c>
      <c r="U51" s="63"/>
      <c r="V51" s="63"/>
      <c r="W51" s="63"/>
      <c r="X51" s="63"/>
      <c r="Y51" s="63"/>
      <c r="Z51" s="63">
        <v>165.15</v>
      </c>
      <c r="AA51" s="63"/>
      <c r="AB51" s="69"/>
      <c r="AC51" s="63">
        <v>165.15</v>
      </c>
      <c r="AD51" s="66">
        <f t="shared" si="15"/>
        <v>164.86</v>
      </c>
      <c r="AE51" s="67">
        <v>0.28999999999999204</v>
      </c>
      <c r="AF51" s="68">
        <v>0</v>
      </c>
      <c r="AG51" s="63"/>
      <c r="AH51" s="63"/>
      <c r="AI51" s="63"/>
      <c r="AJ51" s="63"/>
      <c r="AK51" s="63"/>
      <c r="AL51" s="63">
        <v>0</v>
      </c>
      <c r="AM51" s="63"/>
      <c r="AN51" s="69"/>
      <c r="AO51" s="69"/>
      <c r="AP51" s="69"/>
      <c r="AQ51" s="63"/>
      <c r="AR51" s="66">
        <v>0</v>
      </c>
      <c r="AS51" s="66">
        <f t="shared" si="1"/>
        <v>0</v>
      </c>
      <c r="AT51" s="68">
        <f t="shared" si="0"/>
        <v>165.15</v>
      </c>
      <c r="AU51" s="63"/>
      <c r="AV51" s="63"/>
      <c r="AW51" s="63"/>
      <c r="AX51" s="63"/>
      <c r="AY51" s="63"/>
      <c r="AZ51" s="63">
        <f t="shared" si="2"/>
        <v>165.15</v>
      </c>
      <c r="BA51" s="63"/>
      <c r="BB51" s="69"/>
      <c r="BC51" s="63">
        <f t="shared" si="18"/>
        <v>165.15</v>
      </c>
      <c r="BD51" s="66">
        <f t="shared" si="9"/>
        <v>164.86</v>
      </c>
      <c r="BE51" s="67">
        <f t="shared" si="4"/>
        <v>0.28999999999999204</v>
      </c>
      <c r="BF51" s="57"/>
      <c r="BG51" s="140">
        <f t="shared" si="5"/>
        <v>5.9234170969909669E-2</v>
      </c>
      <c r="BH51" s="74"/>
      <c r="BI51" s="74">
        <f t="shared" si="10"/>
        <v>8.1345187098418384E-3</v>
      </c>
      <c r="BJ51" s="74"/>
      <c r="BK51" s="74">
        <f t="shared" si="11"/>
        <v>4.3771666763271792E-3</v>
      </c>
      <c r="BL51" s="74"/>
      <c r="BM51" s="74">
        <f t="shared" si="6"/>
        <v>0</v>
      </c>
      <c r="BN51" s="74"/>
      <c r="BO51" s="74">
        <f t="shared" si="12"/>
        <v>3.202785824635955E-5</v>
      </c>
      <c r="BP51" s="74"/>
      <c r="BQ51" s="141">
        <f t="shared" si="7"/>
        <v>1.0914848116408006E-2</v>
      </c>
      <c r="BR51" s="74"/>
      <c r="BS51" s="74">
        <f t="shared" si="8"/>
        <v>0.20730726766925894</v>
      </c>
    </row>
    <row r="52" spans="2:71" s="47" customFormat="1" ht="12.75" x14ac:dyDescent="0.2">
      <c r="B52" s="62"/>
      <c r="C52" s="211" t="s">
        <v>140</v>
      </c>
      <c r="D52" s="212"/>
      <c r="E52" s="212"/>
      <c r="F52" s="212"/>
      <c r="G52" s="213"/>
      <c r="H52" s="63">
        <v>494</v>
      </c>
      <c r="I52" s="92">
        <v>40238</v>
      </c>
      <c r="J52" s="92">
        <v>40238</v>
      </c>
      <c r="K52" s="92"/>
      <c r="L52" s="64">
        <v>3</v>
      </c>
      <c r="M52" s="65" t="s">
        <v>128</v>
      </c>
      <c r="N52" s="66"/>
      <c r="O52" s="66"/>
      <c r="P52" s="66"/>
      <c r="Q52" s="66"/>
      <c r="R52" s="66"/>
      <c r="S52" s="66"/>
      <c r="T52" s="68">
        <v>521.32000000000005</v>
      </c>
      <c r="U52" s="63"/>
      <c r="V52" s="63"/>
      <c r="W52" s="63"/>
      <c r="X52" s="63"/>
      <c r="Y52" s="63"/>
      <c r="Z52" s="63">
        <v>521.32000000000005</v>
      </c>
      <c r="AA52" s="63"/>
      <c r="AB52" s="69"/>
      <c r="AC52" s="63">
        <v>521.32000000000005</v>
      </c>
      <c r="AD52" s="66">
        <f t="shared" si="15"/>
        <v>521.03</v>
      </c>
      <c r="AE52" s="67">
        <v>0.29000000000007731</v>
      </c>
      <c r="AF52" s="68">
        <v>0</v>
      </c>
      <c r="AG52" s="63"/>
      <c r="AH52" s="63"/>
      <c r="AI52" s="63"/>
      <c r="AJ52" s="63"/>
      <c r="AK52" s="63"/>
      <c r="AL52" s="63">
        <v>0</v>
      </c>
      <c r="AM52" s="63"/>
      <c r="AN52" s="69"/>
      <c r="AO52" s="69"/>
      <c r="AP52" s="69"/>
      <c r="AQ52" s="63"/>
      <c r="AR52" s="66">
        <v>0</v>
      </c>
      <c r="AS52" s="66">
        <f t="shared" si="1"/>
        <v>0</v>
      </c>
      <c r="AT52" s="68">
        <f t="shared" si="0"/>
        <v>521.32000000000005</v>
      </c>
      <c r="AU52" s="63"/>
      <c r="AV52" s="63"/>
      <c r="AW52" s="63"/>
      <c r="AX52" s="63"/>
      <c r="AY52" s="63"/>
      <c r="AZ52" s="63">
        <f t="shared" si="2"/>
        <v>521.32000000000005</v>
      </c>
      <c r="BA52" s="63"/>
      <c r="BB52" s="69"/>
      <c r="BC52" s="63">
        <f t="shared" si="18"/>
        <v>521.32000000000005</v>
      </c>
      <c r="BD52" s="66">
        <f t="shared" si="9"/>
        <v>521.03</v>
      </c>
      <c r="BE52" s="67">
        <f t="shared" si="4"/>
        <v>0.29000000000007731</v>
      </c>
      <c r="BF52" s="57"/>
      <c r="BG52" s="140">
        <f t="shared" si="5"/>
        <v>5.9234170969927086E-2</v>
      </c>
      <c r="BH52" s="74"/>
      <c r="BI52" s="74">
        <f t="shared" si="10"/>
        <v>8.1345187098442306E-3</v>
      </c>
      <c r="BJ52" s="74"/>
      <c r="BK52" s="74">
        <f t="shared" si="11"/>
        <v>4.3771666763284664E-3</v>
      </c>
      <c r="BL52" s="74"/>
      <c r="BM52" s="74">
        <f t="shared" si="6"/>
        <v>0</v>
      </c>
      <c r="BN52" s="74"/>
      <c r="BO52" s="74">
        <f t="shared" si="12"/>
        <v>3.2027858246368969E-5</v>
      </c>
      <c r="BP52" s="74"/>
      <c r="BQ52" s="141">
        <f t="shared" si="7"/>
        <v>1.0914848116411215E-2</v>
      </c>
      <c r="BR52" s="74"/>
      <c r="BS52" s="74">
        <f t="shared" si="8"/>
        <v>0.20730726766931989</v>
      </c>
    </row>
    <row r="53" spans="2:71" s="47" customFormat="1" ht="12.75" x14ac:dyDescent="0.2">
      <c r="B53" s="146"/>
      <c r="C53" s="211" t="s">
        <v>141</v>
      </c>
      <c r="D53" s="212"/>
      <c r="E53" s="212"/>
      <c r="F53" s="212"/>
      <c r="G53" s="213"/>
      <c r="H53" s="147">
        <v>784</v>
      </c>
      <c r="I53" s="148">
        <v>42481</v>
      </c>
      <c r="J53" s="148">
        <v>42481</v>
      </c>
      <c r="K53" s="148"/>
      <c r="L53" s="64">
        <v>3</v>
      </c>
      <c r="M53" s="65" t="s">
        <v>128</v>
      </c>
      <c r="N53" s="149"/>
      <c r="O53" s="149"/>
      <c r="P53" s="149"/>
      <c r="Q53" s="149"/>
      <c r="R53" s="149"/>
      <c r="S53" s="149"/>
      <c r="T53" s="150">
        <v>185</v>
      </c>
      <c r="U53" s="147"/>
      <c r="V53" s="147"/>
      <c r="W53" s="147"/>
      <c r="X53" s="147"/>
      <c r="Y53" s="147"/>
      <c r="Z53" s="147">
        <v>185</v>
      </c>
      <c r="AA53" s="147"/>
      <c r="AB53" s="151"/>
      <c r="AC53" s="147">
        <v>185</v>
      </c>
      <c r="AD53" s="149">
        <f t="shared" si="15"/>
        <v>184</v>
      </c>
      <c r="AE53" s="152">
        <v>1</v>
      </c>
      <c r="AF53" s="150">
        <v>0</v>
      </c>
      <c r="AG53" s="147"/>
      <c r="AH53" s="147"/>
      <c r="AI53" s="147"/>
      <c r="AJ53" s="147"/>
      <c r="AK53" s="147"/>
      <c r="AL53" s="147">
        <f>AF53</f>
        <v>0</v>
      </c>
      <c r="AM53" s="147"/>
      <c r="AN53" s="151"/>
      <c r="AO53" s="151"/>
      <c r="AP53" s="151"/>
      <c r="AQ53" s="147"/>
      <c r="AR53" s="149">
        <v>0</v>
      </c>
      <c r="AS53" s="152">
        <f t="shared" si="1"/>
        <v>0</v>
      </c>
      <c r="AT53" s="68">
        <f t="shared" si="0"/>
        <v>185</v>
      </c>
      <c r="AU53" s="147"/>
      <c r="AV53" s="147"/>
      <c r="AW53" s="147"/>
      <c r="AX53" s="147"/>
      <c r="AY53" s="147"/>
      <c r="AZ53" s="63">
        <f t="shared" si="2"/>
        <v>185</v>
      </c>
      <c r="BA53" s="147"/>
      <c r="BB53" s="151"/>
      <c r="BC53" s="63">
        <f t="shared" si="18"/>
        <v>185</v>
      </c>
      <c r="BD53" s="66">
        <f t="shared" si="9"/>
        <v>184</v>
      </c>
      <c r="BE53" s="67">
        <f t="shared" si="4"/>
        <v>1</v>
      </c>
      <c r="BF53" s="57"/>
      <c r="BG53" s="140">
        <f t="shared" si="5"/>
        <v>0.20425576196521136</v>
      </c>
      <c r="BH53" s="153"/>
      <c r="BI53" s="74">
        <f t="shared" si="10"/>
        <v>2.8050064516696765E-2</v>
      </c>
      <c r="BJ53" s="153"/>
      <c r="BK53" s="74">
        <f t="shared" si="11"/>
        <v>1.5093678194232067E-2</v>
      </c>
      <c r="BL53" s="153"/>
      <c r="BM53" s="74">
        <f t="shared" si="6"/>
        <v>0</v>
      </c>
      <c r="BN53" s="153"/>
      <c r="BO53" s="74">
        <f t="shared" si="12"/>
        <v>1.1044089050469114E-4</v>
      </c>
      <c r="BP53" s="153"/>
      <c r="BQ53" s="141">
        <f t="shared" si="7"/>
        <v>3.7637407297959675E-2</v>
      </c>
      <c r="BR53" s="153"/>
      <c r="BS53" s="74">
        <f t="shared" si="8"/>
        <v>0.71485264713539531</v>
      </c>
    </row>
    <row r="54" spans="2:71" s="47" customFormat="1" ht="12.75" x14ac:dyDescent="0.2">
      <c r="B54" s="146"/>
      <c r="C54" s="218" t="s">
        <v>142</v>
      </c>
      <c r="D54" s="219"/>
      <c r="E54" s="219"/>
      <c r="F54" s="219"/>
      <c r="G54" s="220"/>
      <c r="H54" s="147">
        <v>770</v>
      </c>
      <c r="I54" s="148">
        <v>42005</v>
      </c>
      <c r="J54" s="148">
        <v>42005</v>
      </c>
      <c r="K54" s="148"/>
      <c r="L54" s="64">
        <v>3</v>
      </c>
      <c r="M54" s="65" t="s">
        <v>128</v>
      </c>
      <c r="N54" s="149"/>
      <c r="O54" s="149"/>
      <c r="P54" s="149"/>
      <c r="Q54" s="149"/>
      <c r="R54" s="149"/>
      <c r="S54" s="149"/>
      <c r="T54" s="150">
        <v>511.18</v>
      </c>
      <c r="U54" s="147"/>
      <c r="V54" s="147"/>
      <c r="W54" s="147"/>
      <c r="X54" s="147"/>
      <c r="Y54" s="147"/>
      <c r="Z54" s="147">
        <v>511.18</v>
      </c>
      <c r="AA54" s="147"/>
      <c r="AB54" s="151"/>
      <c r="AC54" s="147">
        <v>511.18</v>
      </c>
      <c r="AD54" s="149">
        <f t="shared" si="15"/>
        <v>510.89</v>
      </c>
      <c r="AE54" s="152">
        <v>0.28999999999999998</v>
      </c>
      <c r="AF54" s="150">
        <v>0</v>
      </c>
      <c r="AG54" s="147"/>
      <c r="AH54" s="147"/>
      <c r="AI54" s="147"/>
      <c r="AJ54" s="147"/>
      <c r="AK54" s="147"/>
      <c r="AL54" s="147">
        <v>0</v>
      </c>
      <c r="AM54" s="147"/>
      <c r="AN54" s="151"/>
      <c r="AO54" s="151"/>
      <c r="AP54" s="151"/>
      <c r="AQ54" s="147"/>
      <c r="AR54" s="149">
        <v>0</v>
      </c>
      <c r="AS54" s="152">
        <f t="shared" si="1"/>
        <v>0</v>
      </c>
      <c r="AT54" s="68">
        <f t="shared" si="0"/>
        <v>511.18</v>
      </c>
      <c r="AU54" s="147"/>
      <c r="AV54" s="147"/>
      <c r="AW54" s="147"/>
      <c r="AX54" s="147"/>
      <c r="AY54" s="147"/>
      <c r="AZ54" s="147">
        <f t="shared" si="2"/>
        <v>511.18</v>
      </c>
      <c r="BA54" s="147"/>
      <c r="BB54" s="151"/>
      <c r="BC54" s="147">
        <f t="shared" si="18"/>
        <v>511.18</v>
      </c>
      <c r="BD54" s="149">
        <f t="shared" si="9"/>
        <v>510.89</v>
      </c>
      <c r="BE54" s="152">
        <f t="shared" si="4"/>
        <v>0.28999999999999998</v>
      </c>
      <c r="BF54" s="57"/>
      <c r="BG54" s="140">
        <f t="shared" si="5"/>
        <v>5.9234170969911293E-2</v>
      </c>
      <c r="BH54" s="153"/>
      <c r="BI54" s="74">
        <f t="shared" si="10"/>
        <v>8.1345187098420604E-3</v>
      </c>
      <c r="BJ54" s="153"/>
      <c r="BK54" s="74">
        <f t="shared" si="11"/>
        <v>4.3771666763272989E-3</v>
      </c>
      <c r="BL54" s="153"/>
      <c r="BM54" s="74">
        <f t="shared" si="6"/>
        <v>0</v>
      </c>
      <c r="BN54" s="153"/>
      <c r="BO54" s="74">
        <f t="shared" si="12"/>
        <v>3.2027858246360431E-5</v>
      </c>
      <c r="BP54" s="153"/>
      <c r="BQ54" s="141">
        <f t="shared" si="7"/>
        <v>1.0914848116408304E-2</v>
      </c>
      <c r="BR54" s="153"/>
      <c r="BS54" s="74">
        <f t="shared" si="8"/>
        <v>0.20730726766926463</v>
      </c>
    </row>
    <row r="55" spans="2:71" s="47" customFormat="1" ht="12.75" x14ac:dyDescent="0.2">
      <c r="B55" s="62"/>
      <c r="C55" s="211" t="s">
        <v>143</v>
      </c>
      <c r="D55" s="212"/>
      <c r="E55" s="212"/>
      <c r="F55" s="212"/>
      <c r="G55" s="213"/>
      <c r="H55" s="147">
        <v>788</v>
      </c>
      <c r="I55" s="148">
        <v>42855</v>
      </c>
      <c r="J55" s="148">
        <v>42855</v>
      </c>
      <c r="K55" s="148"/>
      <c r="L55" s="154">
        <v>3</v>
      </c>
      <c r="M55" s="155" t="s">
        <v>128</v>
      </c>
      <c r="N55" s="147"/>
      <c r="O55" s="147"/>
      <c r="P55" s="147"/>
      <c r="Q55" s="147"/>
      <c r="R55" s="147"/>
      <c r="S55" s="149"/>
      <c r="T55" s="149">
        <v>1</v>
      </c>
      <c r="U55" s="147"/>
      <c r="V55" s="147"/>
      <c r="W55" s="147"/>
      <c r="X55" s="147"/>
      <c r="Y55" s="147"/>
      <c r="Z55" s="147">
        <v>1</v>
      </c>
      <c r="AA55" s="147"/>
      <c r="AB55" s="151"/>
      <c r="AC55" s="147">
        <v>1</v>
      </c>
      <c r="AD55" s="149">
        <v>1</v>
      </c>
      <c r="AE55" s="151">
        <v>1</v>
      </c>
      <c r="AF55" s="149">
        <v>0</v>
      </c>
      <c r="AG55" s="147"/>
      <c r="AH55" s="147"/>
      <c r="AI55" s="147"/>
      <c r="AJ55" s="147"/>
      <c r="AK55" s="147"/>
      <c r="AL55" s="147">
        <v>0</v>
      </c>
      <c r="AM55" s="147"/>
      <c r="AN55" s="151"/>
      <c r="AO55" s="151"/>
      <c r="AP55" s="151"/>
      <c r="AQ55" s="147"/>
      <c r="AR55" s="149">
        <v>0</v>
      </c>
      <c r="AS55" s="151">
        <f t="shared" si="1"/>
        <v>0</v>
      </c>
      <c r="AT55" s="68">
        <f t="shared" si="0"/>
        <v>1</v>
      </c>
      <c r="AU55" s="147"/>
      <c r="AV55" s="147"/>
      <c r="AW55" s="147"/>
      <c r="AX55" s="147"/>
      <c r="AY55" s="147"/>
      <c r="AZ55" s="147">
        <f t="shared" si="2"/>
        <v>1</v>
      </c>
      <c r="BA55" s="147"/>
      <c r="BB55" s="151"/>
      <c r="BC55" s="147">
        <f t="shared" si="18"/>
        <v>1</v>
      </c>
      <c r="BD55" s="149">
        <f t="shared" si="9"/>
        <v>0</v>
      </c>
      <c r="BE55" s="152">
        <f t="shared" si="4"/>
        <v>1</v>
      </c>
      <c r="BF55" s="57"/>
      <c r="BG55" s="140">
        <f t="shared" si="5"/>
        <v>0.20425576196521136</v>
      </c>
      <c r="BH55" s="74"/>
      <c r="BI55" s="74">
        <f t="shared" si="10"/>
        <v>2.8050064516696765E-2</v>
      </c>
      <c r="BJ55" s="74"/>
      <c r="BK55" s="74">
        <f t="shared" si="11"/>
        <v>1.5093678194232067E-2</v>
      </c>
      <c r="BL55" s="74"/>
      <c r="BM55" s="74">
        <f t="shared" si="6"/>
        <v>0</v>
      </c>
      <c r="BN55" s="74"/>
      <c r="BO55" s="74">
        <f t="shared" si="12"/>
        <v>1.1044089050469114E-4</v>
      </c>
      <c r="BP55" s="74"/>
      <c r="BQ55" s="141">
        <f t="shared" si="7"/>
        <v>3.7637407297959675E-2</v>
      </c>
      <c r="BR55" s="74"/>
      <c r="BS55" s="74">
        <f t="shared" si="8"/>
        <v>0.71485264713539531</v>
      </c>
    </row>
    <row r="56" spans="2:71" s="47" customFormat="1" ht="12.75" x14ac:dyDescent="0.2">
      <c r="B56" s="62" t="s">
        <v>144</v>
      </c>
      <c r="C56" s="211" t="s">
        <v>143</v>
      </c>
      <c r="D56" s="212"/>
      <c r="E56" s="212"/>
      <c r="F56" s="212"/>
      <c r="G56" s="213"/>
      <c r="H56" s="147">
        <v>919</v>
      </c>
      <c r="I56" s="148">
        <v>45996</v>
      </c>
      <c r="J56" s="148"/>
      <c r="K56" s="148"/>
      <c r="L56" s="154"/>
      <c r="M56" s="155" t="s">
        <v>128</v>
      </c>
      <c r="N56" s="147"/>
      <c r="O56" s="147"/>
      <c r="P56" s="147"/>
      <c r="Q56" s="147"/>
      <c r="R56" s="147"/>
      <c r="S56" s="149"/>
      <c r="T56" s="149">
        <v>0</v>
      </c>
      <c r="U56" s="147"/>
      <c r="V56" s="147"/>
      <c r="W56" s="147"/>
      <c r="X56" s="147"/>
      <c r="Y56" s="147"/>
      <c r="Z56" s="147">
        <v>0</v>
      </c>
      <c r="AA56" s="147"/>
      <c r="AB56" s="151"/>
      <c r="AC56" s="147">
        <v>0</v>
      </c>
      <c r="AD56" s="149">
        <v>0</v>
      </c>
      <c r="AE56" s="151">
        <v>0</v>
      </c>
      <c r="AF56" s="149">
        <v>6800</v>
      </c>
      <c r="AG56" s="147"/>
      <c r="AH56" s="147"/>
      <c r="AI56" s="147"/>
      <c r="AJ56" s="147"/>
      <c r="AK56" s="147"/>
      <c r="AL56" s="147">
        <f>AF56</f>
        <v>6800</v>
      </c>
      <c r="AM56" s="147"/>
      <c r="AN56" s="151"/>
      <c r="AO56" s="151">
        <v>0</v>
      </c>
      <c r="AP56" s="151"/>
      <c r="AQ56" s="147"/>
      <c r="AR56" s="149">
        <v>0</v>
      </c>
      <c r="AS56" s="151">
        <f t="shared" si="1"/>
        <v>0</v>
      </c>
      <c r="AT56" s="68">
        <f t="shared" si="0"/>
        <v>6800</v>
      </c>
      <c r="AU56" s="147"/>
      <c r="AV56" s="147"/>
      <c r="AW56" s="147"/>
      <c r="AX56" s="147"/>
      <c r="AY56" s="147"/>
      <c r="AZ56" s="147">
        <f t="shared" si="2"/>
        <v>6800</v>
      </c>
      <c r="BA56" s="147"/>
      <c r="BB56" s="151"/>
      <c r="BC56" s="147">
        <f t="shared" si="18"/>
        <v>6800</v>
      </c>
      <c r="BD56" s="149">
        <f t="shared" si="9"/>
        <v>0</v>
      </c>
      <c r="BE56" s="151">
        <f t="shared" si="4"/>
        <v>6800</v>
      </c>
      <c r="BF56" s="57"/>
      <c r="BG56" s="140">
        <f t="shared" si="5"/>
        <v>1388.9391813634372</v>
      </c>
      <c r="BH56" s="74"/>
      <c r="BI56" s="74">
        <f t="shared" si="10"/>
        <v>190.740438713538</v>
      </c>
      <c r="BJ56" s="74"/>
      <c r="BK56" s="74">
        <f t="shared" si="11"/>
        <v>102.63701172077806</v>
      </c>
      <c r="BL56" s="74"/>
      <c r="BM56" s="74">
        <f t="shared" si="6"/>
        <v>0</v>
      </c>
      <c r="BN56" s="74"/>
      <c r="BO56" s="74">
        <f t="shared" si="12"/>
        <v>0.75099805543189979</v>
      </c>
      <c r="BP56" s="74"/>
      <c r="BQ56" s="141">
        <f t="shared" si="7"/>
        <v>255.9343696261258</v>
      </c>
      <c r="BR56" s="74"/>
      <c r="BS56" s="74">
        <f t="shared" si="8"/>
        <v>4860.998000520688</v>
      </c>
    </row>
    <row r="57" spans="2:71" s="47" customFormat="1" ht="24" customHeight="1" x14ac:dyDescent="0.2">
      <c r="B57" s="62"/>
      <c r="C57" s="214" t="s">
        <v>145</v>
      </c>
      <c r="D57" s="214"/>
      <c r="E57" s="214"/>
      <c r="F57" s="214"/>
      <c r="G57" s="214"/>
      <c r="H57" s="156" t="s">
        <v>146</v>
      </c>
      <c r="I57" s="148">
        <v>43067</v>
      </c>
      <c r="J57" s="148">
        <v>43067</v>
      </c>
      <c r="K57" s="92"/>
      <c r="L57" s="64">
        <v>3</v>
      </c>
      <c r="M57" s="64" t="s">
        <v>122</v>
      </c>
      <c r="N57" s="63"/>
      <c r="O57" s="63"/>
      <c r="P57" s="63"/>
      <c r="Q57" s="63"/>
      <c r="R57" s="63"/>
      <c r="S57" s="63"/>
      <c r="T57" s="147">
        <v>6000</v>
      </c>
      <c r="U57" s="147"/>
      <c r="V57" s="147"/>
      <c r="W57" s="147"/>
      <c r="X57" s="147"/>
      <c r="Y57" s="147"/>
      <c r="Z57" s="147">
        <v>6000</v>
      </c>
      <c r="AA57" s="147"/>
      <c r="AB57" s="147">
        <v>1</v>
      </c>
      <c r="AC57" s="147"/>
      <c r="AD57" s="149"/>
      <c r="AE57" s="147"/>
      <c r="AF57" s="147">
        <v>0</v>
      </c>
      <c r="AG57" s="147"/>
      <c r="AH57" s="147"/>
      <c r="AI57" s="147"/>
      <c r="AJ57" s="147"/>
      <c r="AK57" s="147"/>
      <c r="AL57" s="147">
        <v>0</v>
      </c>
      <c r="AM57" s="147"/>
      <c r="AN57" s="147"/>
      <c r="AO57" s="147"/>
      <c r="AP57" s="147">
        <v>0</v>
      </c>
      <c r="AQ57" s="147"/>
      <c r="AR57" s="147"/>
      <c r="AS57" s="147"/>
      <c r="AT57" s="68">
        <f t="shared" si="0"/>
        <v>6000</v>
      </c>
      <c r="AU57" s="147"/>
      <c r="AV57" s="147">
        <f>V57</f>
        <v>0</v>
      </c>
      <c r="AW57" s="147"/>
      <c r="AX57" s="147"/>
      <c r="AY57" s="147"/>
      <c r="AZ57" s="147">
        <f t="shared" si="2"/>
        <v>6000</v>
      </c>
      <c r="BA57" s="147"/>
      <c r="BB57" s="147">
        <f>AB57-AP57</f>
        <v>1</v>
      </c>
      <c r="BC57" s="147"/>
      <c r="BD57" s="147"/>
      <c r="BE57" s="147"/>
      <c r="BF57" s="57"/>
      <c r="BG57" s="75"/>
      <c r="BH57" s="73"/>
      <c r="BI57" s="73"/>
      <c r="BJ57" s="73"/>
      <c r="BK57" s="73"/>
      <c r="BL57" s="73"/>
      <c r="BM57" s="73"/>
      <c r="BN57" s="73"/>
      <c r="BO57" s="73"/>
      <c r="BP57" s="73"/>
      <c r="BQ57" s="72"/>
      <c r="BR57" s="73"/>
      <c r="BS57" s="74"/>
    </row>
    <row r="58" spans="2:71" s="47" customFormat="1" ht="24" customHeight="1" x14ac:dyDescent="0.2">
      <c r="B58" s="62"/>
      <c r="C58" s="211" t="s">
        <v>147</v>
      </c>
      <c r="D58" s="212"/>
      <c r="E58" s="212"/>
      <c r="F58" s="212"/>
      <c r="G58" s="213"/>
      <c r="H58" s="156">
        <v>896</v>
      </c>
      <c r="I58" s="148">
        <v>45561</v>
      </c>
      <c r="J58" s="148">
        <v>45561</v>
      </c>
      <c r="K58" s="92"/>
      <c r="L58" s="64">
        <v>4</v>
      </c>
      <c r="M58" s="64" t="s">
        <v>122</v>
      </c>
      <c r="N58" s="63"/>
      <c r="O58" s="63"/>
      <c r="P58" s="63"/>
      <c r="Q58" s="63"/>
      <c r="R58" s="63"/>
      <c r="S58" s="63"/>
      <c r="T58" s="147">
        <v>5220</v>
      </c>
      <c r="U58" s="147"/>
      <c r="V58" s="147"/>
      <c r="W58" s="147"/>
      <c r="X58" s="147"/>
      <c r="Y58" s="147"/>
      <c r="Z58" s="147">
        <f>T58</f>
        <v>5220</v>
      </c>
      <c r="AA58" s="147"/>
      <c r="AB58" s="147">
        <v>4893.8100000000004</v>
      </c>
      <c r="AC58" s="147">
        <v>0</v>
      </c>
      <c r="AD58" s="149">
        <v>0</v>
      </c>
      <c r="AE58" s="147">
        <v>0</v>
      </c>
      <c r="AF58" s="147">
        <v>0</v>
      </c>
      <c r="AG58" s="147"/>
      <c r="AH58" s="147"/>
      <c r="AI58" s="147"/>
      <c r="AJ58" s="147"/>
      <c r="AK58" s="147"/>
      <c r="AL58" s="147">
        <v>0</v>
      </c>
      <c r="AM58" s="147"/>
      <c r="AN58" s="147"/>
      <c r="AO58" s="147"/>
      <c r="AP58" s="147">
        <v>1304.76</v>
      </c>
      <c r="AQ58" s="147"/>
      <c r="AR58" s="147"/>
      <c r="AS58" s="147"/>
      <c r="AT58" s="68">
        <f t="shared" si="0"/>
        <v>5220</v>
      </c>
      <c r="AU58" s="147"/>
      <c r="AV58" s="147"/>
      <c r="AW58" s="147"/>
      <c r="AX58" s="147"/>
      <c r="AY58" s="147"/>
      <c r="AZ58" s="147">
        <v>5220</v>
      </c>
      <c r="BA58" s="147"/>
      <c r="BB58" s="147">
        <f>AB58-AP58</f>
        <v>3589.05</v>
      </c>
      <c r="BC58" s="147"/>
      <c r="BD58" s="147"/>
      <c r="BE58" s="147"/>
      <c r="BF58" s="57"/>
      <c r="BG58" s="75"/>
      <c r="BH58" s="157"/>
      <c r="BI58" s="73"/>
      <c r="BJ58" s="157"/>
      <c r="BK58" s="73"/>
      <c r="BL58" s="157"/>
      <c r="BM58" s="73"/>
      <c r="BN58" s="157"/>
      <c r="BO58" s="157"/>
      <c r="BP58" s="157"/>
      <c r="BQ58" s="72"/>
      <c r="BR58" s="157"/>
      <c r="BS58" s="74"/>
    </row>
    <row r="59" spans="2:71" s="47" customFormat="1" ht="24" customHeight="1" thickBot="1" x14ac:dyDescent="0.25">
      <c r="B59" s="62"/>
      <c r="C59" s="214" t="s">
        <v>148</v>
      </c>
      <c r="D59" s="214"/>
      <c r="E59" s="214"/>
      <c r="F59" s="214"/>
      <c r="G59" s="214"/>
      <c r="H59" s="158" t="s">
        <v>149</v>
      </c>
      <c r="I59" s="92">
        <v>43189</v>
      </c>
      <c r="J59" s="92">
        <v>43189</v>
      </c>
      <c r="K59" s="92"/>
      <c r="L59" s="64">
        <v>3</v>
      </c>
      <c r="M59" s="64" t="s">
        <v>128</v>
      </c>
      <c r="N59" s="63"/>
      <c r="O59" s="63"/>
      <c r="P59" s="63"/>
      <c r="Q59" s="63"/>
      <c r="R59" s="63"/>
      <c r="S59" s="63"/>
      <c r="T59" s="63">
        <v>6000</v>
      </c>
      <c r="U59" s="63"/>
      <c r="V59" s="63"/>
      <c r="W59" s="63"/>
      <c r="X59" s="63"/>
      <c r="Y59" s="63"/>
      <c r="Z59" s="63">
        <v>6000</v>
      </c>
      <c r="AA59" s="63"/>
      <c r="AB59" s="63"/>
      <c r="AC59" s="63">
        <v>6000</v>
      </c>
      <c r="AD59" s="63">
        <f>AC59-AE59</f>
        <v>5999</v>
      </c>
      <c r="AE59" s="63">
        <v>1</v>
      </c>
      <c r="AF59" s="63">
        <v>0</v>
      </c>
      <c r="AG59" s="63"/>
      <c r="AH59" s="63"/>
      <c r="AI59" s="63"/>
      <c r="AJ59" s="63"/>
      <c r="AK59" s="63"/>
      <c r="AL59" s="63">
        <v>0</v>
      </c>
      <c r="AM59" s="63"/>
      <c r="AN59" s="63"/>
      <c r="AO59" s="63"/>
      <c r="AP59" s="63"/>
      <c r="AQ59" s="63">
        <v>0</v>
      </c>
      <c r="AR59" s="74">
        <v>0</v>
      </c>
      <c r="AS59" s="63">
        <f>-AR59</f>
        <v>0</v>
      </c>
      <c r="AT59" s="68">
        <f t="shared" si="0"/>
        <v>6000</v>
      </c>
      <c r="AU59" s="63"/>
      <c r="AV59" s="63">
        <v>0</v>
      </c>
      <c r="AW59" s="63"/>
      <c r="AX59" s="63"/>
      <c r="AY59" s="63"/>
      <c r="AZ59" s="63">
        <f>AT59-AY59-AV59-AU59</f>
        <v>6000</v>
      </c>
      <c r="BA59" s="63"/>
      <c r="BB59" s="63"/>
      <c r="BC59" s="63">
        <f>AZ59-BB59-BA59</f>
        <v>6000</v>
      </c>
      <c r="BD59" s="63">
        <f>BC59-BE59</f>
        <v>5999</v>
      </c>
      <c r="BE59" s="63">
        <f>AE59+AF59-AR59</f>
        <v>1</v>
      </c>
      <c r="BF59" s="57"/>
      <c r="BG59" s="75">
        <f>BE59*$BG$12</f>
        <v>0.20425576196521136</v>
      </c>
      <c r="BH59" s="159"/>
      <c r="BI59" s="73">
        <f t="shared" si="10"/>
        <v>2.8050064516696765E-2</v>
      </c>
      <c r="BJ59" s="159"/>
      <c r="BK59" s="73">
        <f t="shared" si="11"/>
        <v>1.5093678194232067E-2</v>
      </c>
      <c r="BL59" s="159"/>
      <c r="BM59" s="73">
        <f>BE59*$BM$12</f>
        <v>0</v>
      </c>
      <c r="BN59" s="159"/>
      <c r="BO59" s="157">
        <f>BE59*$BO$12</f>
        <v>1.1044089050469114E-4</v>
      </c>
      <c r="BP59" s="157"/>
      <c r="BQ59" s="72">
        <f>BE59*$BQ$12</f>
        <v>3.7637407297959675E-2</v>
      </c>
      <c r="BR59" s="159"/>
      <c r="BS59" s="74">
        <f>BE59*$BS$12</f>
        <v>0.71485264713539531</v>
      </c>
    </row>
    <row r="60" spans="2:71" s="47" customFormat="1" ht="14.25" customHeight="1" thickBot="1" x14ac:dyDescent="0.25">
      <c r="B60" s="62"/>
      <c r="C60" s="211" t="s">
        <v>147</v>
      </c>
      <c r="D60" s="212"/>
      <c r="E60" s="212"/>
      <c r="F60" s="212"/>
      <c r="G60" s="213"/>
      <c r="H60" s="158">
        <v>897</v>
      </c>
      <c r="I60" s="92">
        <v>45565</v>
      </c>
      <c r="J60" s="92">
        <v>45565</v>
      </c>
      <c r="K60" s="92"/>
      <c r="L60" s="64">
        <v>4</v>
      </c>
      <c r="M60" s="65" t="s">
        <v>128</v>
      </c>
      <c r="N60" s="66"/>
      <c r="O60" s="66"/>
      <c r="P60" s="66"/>
      <c r="Q60" s="66"/>
      <c r="R60" s="66"/>
      <c r="S60" s="66"/>
      <c r="T60" s="66">
        <v>1080</v>
      </c>
      <c r="U60" s="63"/>
      <c r="V60" s="63"/>
      <c r="W60" s="63"/>
      <c r="X60" s="63"/>
      <c r="Y60" s="63"/>
      <c r="Z60" s="63">
        <f>T60</f>
        <v>1080</v>
      </c>
      <c r="AA60" s="63"/>
      <c r="AB60" s="69"/>
      <c r="AC60" s="63">
        <f>Z60</f>
        <v>1080</v>
      </c>
      <c r="AD60" s="63">
        <f>AC60-AE60</f>
        <v>67.440000000000055</v>
      </c>
      <c r="AE60" s="69">
        <v>1012.56</v>
      </c>
      <c r="AF60" s="66">
        <v>0</v>
      </c>
      <c r="AG60" s="63"/>
      <c r="AH60" s="63"/>
      <c r="AI60" s="63"/>
      <c r="AJ60" s="63"/>
      <c r="AK60" s="63"/>
      <c r="AL60" s="63">
        <v>0</v>
      </c>
      <c r="AM60" s="63"/>
      <c r="AN60" s="69"/>
      <c r="AO60" s="69">
        <v>269.76</v>
      </c>
      <c r="AP60" s="69"/>
      <c r="AQ60" s="63"/>
      <c r="AR60" s="144">
        <f>AO60</f>
        <v>269.76</v>
      </c>
      <c r="AS60" s="69">
        <f>-AR60</f>
        <v>-269.76</v>
      </c>
      <c r="AT60" s="68">
        <f t="shared" si="0"/>
        <v>1080</v>
      </c>
      <c r="AU60" s="63"/>
      <c r="AV60" s="63"/>
      <c r="AW60" s="63"/>
      <c r="AX60" s="63"/>
      <c r="AY60" s="63"/>
      <c r="AZ60" s="63">
        <v>1080</v>
      </c>
      <c r="BA60" s="63"/>
      <c r="BB60" s="69"/>
      <c r="BC60" s="63">
        <v>1080</v>
      </c>
      <c r="BD60" s="74">
        <f>BC60-BE60</f>
        <v>337.20000000000005</v>
      </c>
      <c r="BE60" s="143">
        <f>AE60-AR60</f>
        <v>742.8</v>
      </c>
      <c r="BF60" s="57"/>
      <c r="BG60" s="160">
        <f>BE60*$BG$12+0.1</f>
        <v>151.821179987759</v>
      </c>
      <c r="BH60" s="106"/>
      <c r="BI60" s="106">
        <f t="shared" si="10"/>
        <v>20.835587923002354</v>
      </c>
      <c r="BJ60" s="106"/>
      <c r="BK60" s="106">
        <f t="shared" si="11"/>
        <v>11.211584162675578</v>
      </c>
      <c r="BL60" s="106"/>
      <c r="BM60" s="106">
        <f>BE60*$BM$12</f>
        <v>0</v>
      </c>
      <c r="BN60" s="106"/>
      <c r="BO60" s="157">
        <f>BE60*$BO$12</f>
        <v>8.2035493466884574E-2</v>
      </c>
      <c r="BP60" s="106"/>
      <c r="BQ60" s="161">
        <f>BE60*$BQ$12</f>
        <v>27.957066140924447</v>
      </c>
      <c r="BR60" s="106"/>
      <c r="BS60" s="110">
        <f>BE60*$BS$12</f>
        <v>530.9925462921716</v>
      </c>
    </row>
    <row r="61" spans="2:71" s="47" customFormat="1" ht="13.5" customHeight="1" thickBot="1" x14ac:dyDescent="0.25">
      <c r="B61" s="76" t="s">
        <v>150</v>
      </c>
      <c r="C61" s="215" t="s">
        <v>151</v>
      </c>
      <c r="D61" s="216"/>
      <c r="E61" s="216"/>
      <c r="F61" s="216"/>
      <c r="G61" s="217"/>
      <c r="H61" s="77"/>
      <c r="I61" s="77"/>
      <c r="J61" s="77"/>
      <c r="K61" s="77"/>
      <c r="L61" s="78"/>
      <c r="M61" s="79"/>
      <c r="N61" s="80"/>
      <c r="O61" s="80"/>
      <c r="P61" s="80"/>
      <c r="Q61" s="80"/>
      <c r="R61" s="80"/>
      <c r="S61" s="80"/>
      <c r="T61" s="81"/>
      <c r="U61" s="77"/>
      <c r="V61" s="77"/>
      <c r="W61" s="77"/>
      <c r="X61" s="77"/>
      <c r="Y61" s="77"/>
      <c r="Z61" s="77"/>
      <c r="AA61" s="77"/>
      <c r="AB61" s="82"/>
      <c r="AC61" s="77"/>
      <c r="AD61" s="80"/>
      <c r="AE61" s="83"/>
      <c r="AF61" s="81"/>
      <c r="AG61" s="77"/>
      <c r="AH61" s="77"/>
      <c r="AI61" s="77"/>
      <c r="AJ61" s="77"/>
      <c r="AK61" s="77"/>
      <c r="AL61" s="77"/>
      <c r="AM61" s="77"/>
      <c r="AN61" s="82"/>
      <c r="AO61" s="82"/>
      <c r="AP61" s="82"/>
      <c r="AQ61" s="77"/>
      <c r="AR61" s="80"/>
      <c r="AS61" s="83"/>
      <c r="AT61" s="68">
        <f t="shared" si="0"/>
        <v>0</v>
      </c>
      <c r="AU61" s="77"/>
      <c r="AV61" s="77"/>
      <c r="AW61" s="77"/>
      <c r="AX61" s="77"/>
      <c r="AY61" s="77"/>
      <c r="AZ61" s="77"/>
      <c r="BA61" s="77"/>
      <c r="BB61" s="82"/>
      <c r="BC61" s="77"/>
      <c r="BD61" s="80"/>
      <c r="BE61" s="83"/>
      <c r="BF61" s="57"/>
      <c r="BG61" s="84"/>
      <c r="BH61" s="85"/>
      <c r="BI61" s="85"/>
      <c r="BJ61" s="85"/>
      <c r="BK61" s="85"/>
      <c r="BL61" s="85"/>
      <c r="BM61" s="85"/>
      <c r="BN61" s="85"/>
      <c r="BO61" s="85"/>
      <c r="BP61" s="85"/>
      <c r="BQ61" s="86"/>
      <c r="BR61" s="85"/>
      <c r="BS61" s="85"/>
    </row>
    <row r="62" spans="2:71" s="47" customFormat="1" ht="12.75" customHeight="1" x14ac:dyDescent="0.2">
      <c r="B62" s="48" t="s">
        <v>152</v>
      </c>
      <c r="C62" s="190" t="s">
        <v>153</v>
      </c>
      <c r="D62" s="191"/>
      <c r="E62" s="191"/>
      <c r="F62" s="191"/>
      <c r="G62" s="192"/>
      <c r="H62" s="49"/>
      <c r="I62" s="49"/>
      <c r="J62" s="49"/>
      <c r="K62" s="49"/>
      <c r="L62" s="50"/>
      <c r="M62" s="51"/>
      <c r="N62" s="52"/>
      <c r="O62" s="52"/>
      <c r="P62" s="52"/>
      <c r="Q62" s="52"/>
      <c r="R62" s="52"/>
      <c r="S62" s="52"/>
      <c r="T62" s="54"/>
      <c r="U62" s="49"/>
      <c r="V62" s="49"/>
      <c r="W62" s="49"/>
      <c r="X62" s="49"/>
      <c r="Y62" s="49"/>
      <c r="Z62" s="49"/>
      <c r="AA62" s="49"/>
      <c r="AB62" s="55"/>
      <c r="AC62" s="49"/>
      <c r="AD62" s="52"/>
      <c r="AE62" s="56"/>
      <c r="AF62" s="54"/>
      <c r="AG62" s="49"/>
      <c r="AH62" s="49"/>
      <c r="AI62" s="49"/>
      <c r="AJ62" s="49"/>
      <c r="AK62" s="49"/>
      <c r="AL62" s="49"/>
      <c r="AM62" s="49"/>
      <c r="AN62" s="55"/>
      <c r="AO62" s="55"/>
      <c r="AP62" s="55"/>
      <c r="AQ62" s="49"/>
      <c r="AR62" s="52"/>
      <c r="AS62" s="56"/>
      <c r="AT62" s="68">
        <f t="shared" si="0"/>
        <v>0</v>
      </c>
      <c r="AU62" s="49"/>
      <c r="AV62" s="49"/>
      <c r="AW62" s="49"/>
      <c r="AX62" s="49"/>
      <c r="AY62" s="49"/>
      <c r="AZ62" s="49"/>
      <c r="BA62" s="49"/>
      <c r="BB62" s="55"/>
      <c r="BC62" s="49"/>
      <c r="BD62" s="52"/>
      <c r="BE62" s="56"/>
      <c r="BF62" s="57"/>
      <c r="BG62" s="87"/>
      <c r="BH62" s="88"/>
      <c r="BI62" s="88"/>
      <c r="BJ62" s="88"/>
      <c r="BK62" s="88"/>
      <c r="BL62" s="88"/>
      <c r="BM62" s="88"/>
      <c r="BN62" s="88"/>
      <c r="BO62" s="88"/>
      <c r="BP62" s="88"/>
      <c r="BQ62" s="89"/>
      <c r="BR62" s="88"/>
      <c r="BS62" s="88"/>
    </row>
    <row r="63" spans="2:71" s="47" customFormat="1" ht="24.75" customHeight="1" x14ac:dyDescent="0.2">
      <c r="B63" s="62"/>
      <c r="C63" s="202" t="s">
        <v>154</v>
      </c>
      <c r="D63" s="203"/>
      <c r="E63" s="203"/>
      <c r="F63" s="203"/>
      <c r="G63" s="204"/>
      <c r="H63" s="63"/>
      <c r="I63" s="63"/>
      <c r="J63" s="63"/>
      <c r="K63" s="63"/>
      <c r="L63" s="64"/>
      <c r="M63" s="65"/>
      <c r="N63" s="66"/>
      <c r="O63" s="66"/>
      <c r="P63" s="66"/>
      <c r="Q63" s="66"/>
      <c r="R63" s="66"/>
      <c r="S63" s="66"/>
      <c r="T63" s="68"/>
      <c r="U63" s="63"/>
      <c r="V63" s="63"/>
      <c r="W63" s="63"/>
      <c r="X63" s="63"/>
      <c r="Y63" s="63"/>
      <c r="Z63" s="63"/>
      <c r="AA63" s="63"/>
      <c r="AB63" s="69"/>
      <c r="AC63" s="63"/>
      <c r="AD63" s="66"/>
      <c r="AE63" s="67"/>
      <c r="AF63" s="68"/>
      <c r="AG63" s="63"/>
      <c r="AH63" s="63"/>
      <c r="AI63" s="63"/>
      <c r="AJ63" s="63"/>
      <c r="AK63" s="63"/>
      <c r="AL63" s="63"/>
      <c r="AM63" s="63"/>
      <c r="AN63" s="69"/>
      <c r="AO63" s="69"/>
      <c r="AP63" s="69"/>
      <c r="AQ63" s="63"/>
      <c r="AR63" s="66"/>
      <c r="AS63" s="67"/>
      <c r="AT63" s="68">
        <f t="shared" si="0"/>
        <v>0</v>
      </c>
      <c r="AU63" s="63"/>
      <c r="AV63" s="63"/>
      <c r="AW63" s="63"/>
      <c r="AX63" s="63"/>
      <c r="AY63" s="63"/>
      <c r="AZ63" s="63"/>
      <c r="BA63" s="63"/>
      <c r="BB63" s="69"/>
      <c r="BC63" s="63"/>
      <c r="BD63" s="66"/>
      <c r="BE63" s="67"/>
      <c r="BF63" s="57"/>
      <c r="BG63" s="75"/>
      <c r="BH63" s="73"/>
      <c r="BI63" s="73"/>
      <c r="BJ63" s="73"/>
      <c r="BK63" s="73"/>
      <c r="BL63" s="73"/>
      <c r="BM63" s="73"/>
      <c r="BN63" s="73"/>
      <c r="BO63" s="73"/>
      <c r="BP63" s="73"/>
      <c r="BQ63" s="72"/>
      <c r="BR63" s="73"/>
      <c r="BS63" s="73"/>
    </row>
    <row r="64" spans="2:71" s="47" customFormat="1" ht="12.75" customHeight="1" x14ac:dyDescent="0.2">
      <c r="B64" s="62" t="s">
        <v>155</v>
      </c>
      <c r="C64" s="187" t="s">
        <v>156</v>
      </c>
      <c r="D64" s="188"/>
      <c r="E64" s="188"/>
      <c r="F64" s="188"/>
      <c r="G64" s="189"/>
      <c r="H64" s="63">
        <v>604</v>
      </c>
      <c r="I64" s="92">
        <v>31778</v>
      </c>
      <c r="J64" s="92">
        <v>31778</v>
      </c>
      <c r="K64" s="92"/>
      <c r="L64" s="64">
        <v>50</v>
      </c>
      <c r="M64" s="65" t="s">
        <v>119</v>
      </c>
      <c r="N64" s="66"/>
      <c r="O64" s="66"/>
      <c r="P64" s="66"/>
      <c r="Q64" s="66"/>
      <c r="R64" s="66"/>
      <c r="S64" s="66"/>
      <c r="T64" s="140">
        <v>675946.26</v>
      </c>
      <c r="U64" s="47">
        <v>77793.5</v>
      </c>
      <c r="V64" s="63"/>
      <c r="W64" s="63"/>
      <c r="X64" s="63"/>
      <c r="Y64" s="63"/>
      <c r="Z64" s="74">
        <f>T64-U64</f>
        <v>598152.76</v>
      </c>
      <c r="AA64" s="63"/>
      <c r="AB64" s="143">
        <v>40452.660000000003</v>
      </c>
      <c r="AC64" s="74">
        <v>598152.76</v>
      </c>
      <c r="AD64" s="144">
        <f>AC64-AE64</f>
        <v>492725.27</v>
      </c>
      <c r="AE64" s="67">
        <v>105427.49</v>
      </c>
      <c r="AF64" s="68">
        <v>0</v>
      </c>
      <c r="AG64" s="63"/>
      <c r="AH64" s="63"/>
      <c r="AI64" s="63"/>
      <c r="AJ64" s="63"/>
      <c r="AK64" s="63"/>
      <c r="AL64" s="63">
        <v>0</v>
      </c>
      <c r="AM64" s="63"/>
      <c r="AN64" s="69"/>
      <c r="AO64" s="69">
        <f>AR64</f>
        <v>9044.8799999999992</v>
      </c>
      <c r="AP64" s="69">
        <v>3111.72</v>
      </c>
      <c r="AQ64" s="63">
        <v>0</v>
      </c>
      <c r="AR64" s="66">
        <v>9044.8799999999992</v>
      </c>
      <c r="AS64" s="67">
        <f>-AR64</f>
        <v>-9044.8799999999992</v>
      </c>
      <c r="AT64" s="68">
        <f t="shared" si="0"/>
        <v>675946.26</v>
      </c>
      <c r="AU64" s="63">
        <f>U64</f>
        <v>77793.5</v>
      </c>
      <c r="AV64" s="63"/>
      <c r="AW64" s="63"/>
      <c r="AX64" s="63"/>
      <c r="AY64" s="63"/>
      <c r="AZ64" s="74">
        <f>AF64+Z64</f>
        <v>598152.76</v>
      </c>
      <c r="BA64" s="63"/>
      <c r="BB64" s="143">
        <v>40452.559999999998</v>
      </c>
      <c r="BC64" s="74">
        <f>AZ64</f>
        <v>598152.76</v>
      </c>
      <c r="BD64" s="144">
        <f>BC64-BE64</f>
        <v>501770.15</v>
      </c>
      <c r="BE64" s="67">
        <f>AE64+AF64-AR64</f>
        <v>96382.61</v>
      </c>
      <c r="BF64" s="57"/>
      <c r="BG64" s="90">
        <f>BE64</f>
        <v>96382.61</v>
      </c>
      <c r="BH64" s="73"/>
      <c r="BI64" s="73"/>
      <c r="BJ64" s="73"/>
      <c r="BK64" s="73"/>
      <c r="BL64" s="73"/>
      <c r="BM64" s="73"/>
      <c r="BN64" s="73"/>
      <c r="BO64" s="73"/>
      <c r="BP64" s="73"/>
      <c r="BQ64" s="72"/>
      <c r="BR64" s="73"/>
      <c r="BS64" s="73"/>
    </row>
    <row r="65" spans="2:71" s="47" customFormat="1" ht="12.75" customHeight="1" x14ac:dyDescent="0.2">
      <c r="B65" s="62"/>
      <c r="C65" s="187" t="s">
        <v>157</v>
      </c>
      <c r="D65" s="188"/>
      <c r="E65" s="188"/>
      <c r="F65" s="188"/>
      <c r="G65" s="189"/>
      <c r="H65" s="63">
        <v>707</v>
      </c>
      <c r="I65" s="92">
        <v>36951</v>
      </c>
      <c r="J65" s="92">
        <v>36951</v>
      </c>
      <c r="K65" s="92"/>
      <c r="L65" s="64">
        <v>50</v>
      </c>
      <c r="M65" s="65" t="s">
        <v>119</v>
      </c>
      <c r="N65" s="66"/>
      <c r="O65" s="66" t="s">
        <v>158</v>
      </c>
      <c r="P65" s="66"/>
      <c r="Q65" s="66"/>
      <c r="R65" s="66"/>
      <c r="S65" s="66"/>
      <c r="T65" s="68">
        <v>173412.65</v>
      </c>
      <c r="U65" s="63"/>
      <c r="V65" s="63"/>
      <c r="W65" s="63"/>
      <c r="X65" s="63"/>
      <c r="Y65" s="63"/>
      <c r="Z65" s="63">
        <v>173412.65</v>
      </c>
      <c r="AA65" s="63"/>
      <c r="AB65" s="69"/>
      <c r="AC65" s="63">
        <v>173412.65</v>
      </c>
      <c r="AD65" s="66">
        <f t="shared" ref="AD65:AD71" si="19">AC65-AE65</f>
        <v>96690.51</v>
      </c>
      <c r="AE65" s="67">
        <v>76722.14</v>
      </c>
      <c r="AF65" s="68">
        <v>0</v>
      </c>
      <c r="AG65" s="63"/>
      <c r="AH65" s="63"/>
      <c r="AI65" s="63"/>
      <c r="AJ65" s="63"/>
      <c r="AK65" s="63"/>
      <c r="AL65" s="63">
        <v>0</v>
      </c>
      <c r="AM65" s="63"/>
      <c r="AN65" s="69"/>
      <c r="AO65" s="69">
        <f>AR65</f>
        <v>2932.08</v>
      </c>
      <c r="AP65" s="69"/>
      <c r="AQ65" s="63">
        <v>0</v>
      </c>
      <c r="AR65" s="66">
        <v>2932.08</v>
      </c>
      <c r="AS65" s="67">
        <f>-AR65</f>
        <v>-2932.08</v>
      </c>
      <c r="AT65" s="68">
        <f t="shared" si="0"/>
        <v>173412.65</v>
      </c>
      <c r="AU65" s="63"/>
      <c r="AV65" s="63"/>
      <c r="AW65" s="63"/>
      <c r="AX65" s="63"/>
      <c r="AY65" s="63"/>
      <c r="AZ65" s="63">
        <f t="shared" si="2"/>
        <v>173412.65</v>
      </c>
      <c r="BA65" s="63"/>
      <c r="BB65" s="69"/>
      <c r="BC65" s="63">
        <f>AZ65-BB65-BA65</f>
        <v>173412.65</v>
      </c>
      <c r="BD65" s="66">
        <f>BC65-BE65</f>
        <v>99622.59</v>
      </c>
      <c r="BE65" s="67">
        <f>AE65+AF65-AR65</f>
        <v>73790.06</v>
      </c>
      <c r="BF65" s="57"/>
      <c r="BG65" s="90">
        <f>BE65</f>
        <v>73790.06</v>
      </c>
      <c r="BH65" s="73"/>
      <c r="BI65" s="73"/>
      <c r="BJ65" s="73"/>
      <c r="BK65" s="73"/>
      <c r="BL65" s="73"/>
      <c r="BM65" s="73"/>
      <c r="BN65" s="73"/>
      <c r="BO65" s="73"/>
      <c r="BP65" s="73"/>
      <c r="BQ65" s="72"/>
      <c r="BR65" s="73"/>
      <c r="BS65" s="73"/>
    </row>
    <row r="66" spans="2:71" s="47" customFormat="1" ht="12" customHeight="1" x14ac:dyDescent="0.2">
      <c r="B66" s="62"/>
      <c r="C66" s="187" t="s">
        <v>159</v>
      </c>
      <c r="D66" s="188"/>
      <c r="E66" s="188"/>
      <c r="F66" s="188"/>
      <c r="G66" s="189"/>
      <c r="H66" s="63">
        <v>693</v>
      </c>
      <c r="I66" s="92">
        <v>36951</v>
      </c>
      <c r="J66" s="92">
        <v>36951</v>
      </c>
      <c r="K66" s="92"/>
      <c r="L66" s="64">
        <v>50</v>
      </c>
      <c r="M66" s="65" t="s">
        <v>119</v>
      </c>
      <c r="N66" s="66"/>
      <c r="O66" s="66"/>
      <c r="P66" s="66"/>
      <c r="Q66" s="66"/>
      <c r="R66" s="66"/>
      <c r="S66" s="66"/>
      <c r="T66" s="68">
        <v>289389.62</v>
      </c>
      <c r="U66" s="63"/>
      <c r="V66" s="63"/>
      <c r="W66" s="63"/>
      <c r="X66" s="63"/>
      <c r="Y66" s="63"/>
      <c r="Z66" s="63">
        <v>289389.62</v>
      </c>
      <c r="AA66" s="63"/>
      <c r="AB66" s="69"/>
      <c r="AC66" s="63">
        <v>289389.62</v>
      </c>
      <c r="AD66" s="66">
        <f t="shared" si="19"/>
        <v>182109.46</v>
      </c>
      <c r="AE66" s="67">
        <v>107280.16</v>
      </c>
      <c r="AF66" s="68">
        <v>0</v>
      </c>
      <c r="AG66" s="63"/>
      <c r="AH66" s="63"/>
      <c r="AI66" s="63"/>
      <c r="AJ66" s="63"/>
      <c r="AK66" s="63"/>
      <c r="AL66" s="63">
        <v>0</v>
      </c>
      <c r="AM66" s="63"/>
      <c r="AN66" s="69"/>
      <c r="AO66" s="69">
        <f>AR66</f>
        <v>4099.92</v>
      </c>
      <c r="AP66" s="69"/>
      <c r="AQ66" s="63">
        <v>0</v>
      </c>
      <c r="AR66" s="66">
        <v>4099.92</v>
      </c>
      <c r="AS66" s="67">
        <f>-AR66</f>
        <v>-4099.92</v>
      </c>
      <c r="AT66" s="68">
        <f t="shared" si="0"/>
        <v>289389.62</v>
      </c>
      <c r="AU66" s="63"/>
      <c r="AV66" s="63"/>
      <c r="AW66" s="63"/>
      <c r="AX66" s="63"/>
      <c r="AY66" s="63"/>
      <c r="AZ66" s="63">
        <f t="shared" si="2"/>
        <v>289389.62</v>
      </c>
      <c r="BA66" s="63"/>
      <c r="BB66" s="69"/>
      <c r="BC66" s="63">
        <f>AZ66-BB66-BA66</f>
        <v>289389.62</v>
      </c>
      <c r="BD66" s="66">
        <f>BC66-BE66</f>
        <v>186209.38</v>
      </c>
      <c r="BE66" s="67">
        <f>AE66+AF66-AR66</f>
        <v>103180.24</v>
      </c>
      <c r="BF66" s="57"/>
      <c r="BG66" s="90">
        <f>BE66</f>
        <v>103180.24</v>
      </c>
      <c r="BH66" s="73"/>
      <c r="BI66" s="73"/>
      <c r="BJ66" s="73"/>
      <c r="BK66" s="73"/>
      <c r="BL66" s="73"/>
      <c r="BM66" s="73"/>
      <c r="BN66" s="73"/>
      <c r="BO66" s="73"/>
      <c r="BP66" s="73"/>
      <c r="BQ66" s="72"/>
      <c r="BR66" s="73"/>
      <c r="BS66" s="73"/>
    </row>
    <row r="67" spans="2:71" s="47" customFormat="1" ht="12" customHeight="1" x14ac:dyDescent="0.2">
      <c r="B67" s="62" t="s">
        <v>160</v>
      </c>
      <c r="C67" s="187" t="s">
        <v>161</v>
      </c>
      <c r="D67" s="188"/>
      <c r="E67" s="188"/>
      <c r="F67" s="188"/>
      <c r="G67" s="189"/>
      <c r="H67" s="63">
        <v>814</v>
      </c>
      <c r="I67" s="92">
        <v>43854</v>
      </c>
      <c r="J67" s="92">
        <v>43854</v>
      </c>
      <c r="K67" s="92"/>
      <c r="L67" s="64">
        <v>50</v>
      </c>
      <c r="M67" s="65" t="s">
        <v>119</v>
      </c>
      <c r="N67" s="66"/>
      <c r="O67" s="66"/>
      <c r="P67" s="66"/>
      <c r="Q67" s="66"/>
      <c r="R67" s="66"/>
      <c r="S67" s="66"/>
      <c r="T67" s="68">
        <v>9773.26</v>
      </c>
      <c r="U67" s="63"/>
      <c r="V67" s="63">
        <v>9773.26</v>
      </c>
      <c r="W67" s="63"/>
      <c r="X67" s="63"/>
      <c r="Y67" s="63"/>
      <c r="Z67" s="63">
        <v>0</v>
      </c>
      <c r="AA67" s="63"/>
      <c r="AB67" s="69">
        <v>8812.15</v>
      </c>
      <c r="AC67" s="63"/>
      <c r="AD67" s="66">
        <f t="shared" si="19"/>
        <v>0</v>
      </c>
      <c r="AE67" s="67"/>
      <c r="AF67" s="68">
        <v>0</v>
      </c>
      <c r="AG67" s="63"/>
      <c r="AH67" s="63"/>
      <c r="AI67" s="63"/>
      <c r="AJ67" s="63"/>
      <c r="AK67" s="63"/>
      <c r="AL67" s="63">
        <v>0</v>
      </c>
      <c r="AM67" s="63"/>
      <c r="AN67" s="69"/>
      <c r="AO67" s="69">
        <v>0</v>
      </c>
      <c r="AP67" s="69">
        <v>195.48</v>
      </c>
      <c r="AQ67" s="63">
        <v>0</v>
      </c>
      <c r="AR67" s="66">
        <v>0</v>
      </c>
      <c r="AS67" s="67">
        <v>0</v>
      </c>
      <c r="AT67" s="68">
        <f t="shared" si="0"/>
        <v>9773.26</v>
      </c>
      <c r="AU67" s="63"/>
      <c r="AV67" s="63">
        <v>9773.26</v>
      </c>
      <c r="AW67" s="63"/>
      <c r="AX67" s="63"/>
      <c r="AY67" s="63"/>
      <c r="AZ67" s="63"/>
      <c r="BA67" s="63"/>
      <c r="BB67" s="69">
        <f>AB67-AP67</f>
        <v>8616.67</v>
      </c>
      <c r="BC67" s="63">
        <v>0</v>
      </c>
      <c r="BD67" s="66">
        <f>BC67-BE67</f>
        <v>0</v>
      </c>
      <c r="BE67" s="67">
        <f>AE67+AF67-AR67</f>
        <v>0</v>
      </c>
      <c r="BF67" s="57"/>
      <c r="BG67" s="90">
        <f>AR67</f>
        <v>0</v>
      </c>
      <c r="BH67" s="73"/>
      <c r="BI67" s="73"/>
      <c r="BJ67" s="73"/>
      <c r="BK67" s="73"/>
      <c r="BL67" s="73"/>
      <c r="BM67" s="73"/>
      <c r="BN67" s="73"/>
      <c r="BO67" s="73"/>
      <c r="BP67" s="73"/>
      <c r="BQ67" s="72"/>
      <c r="BR67" s="73"/>
      <c r="BS67" s="73"/>
    </row>
    <row r="68" spans="2:71" s="47" customFormat="1" ht="12" customHeight="1" x14ac:dyDescent="0.2">
      <c r="B68" s="62"/>
      <c r="C68" s="187" t="s">
        <v>162</v>
      </c>
      <c r="D68" s="188"/>
      <c r="E68" s="188"/>
      <c r="F68" s="188"/>
      <c r="G68" s="189"/>
      <c r="H68" s="63">
        <v>874</v>
      </c>
      <c r="I68" s="92">
        <v>44903</v>
      </c>
      <c r="J68" s="92">
        <v>44903</v>
      </c>
      <c r="K68" s="92"/>
      <c r="L68" s="64">
        <v>50</v>
      </c>
      <c r="M68" s="65" t="s">
        <v>119</v>
      </c>
      <c r="N68" s="66"/>
      <c r="O68" s="66" t="s">
        <v>163</v>
      </c>
      <c r="P68" s="66" t="s">
        <v>134</v>
      </c>
      <c r="Q68" s="66"/>
      <c r="R68" s="66"/>
      <c r="S68" s="66"/>
      <c r="T68" s="68">
        <v>29950</v>
      </c>
      <c r="U68" s="63"/>
      <c r="V68" s="63"/>
      <c r="W68" s="63"/>
      <c r="X68" s="63"/>
      <c r="Y68" s="63"/>
      <c r="Z68" s="63">
        <f>T68</f>
        <v>29950</v>
      </c>
      <c r="AA68" s="63"/>
      <c r="AB68" s="69">
        <v>0</v>
      </c>
      <c r="AC68" s="63">
        <v>29950</v>
      </c>
      <c r="AD68" s="66">
        <f t="shared" si="19"/>
        <v>1198.0800000000017</v>
      </c>
      <c r="AE68" s="67">
        <v>28751.919999999998</v>
      </c>
      <c r="AF68" s="68">
        <v>0</v>
      </c>
      <c r="AG68" s="63"/>
      <c r="AH68" s="63"/>
      <c r="AI68" s="63"/>
      <c r="AJ68" s="63"/>
      <c r="AK68" s="63"/>
      <c r="AL68" s="63">
        <v>0</v>
      </c>
      <c r="AM68" s="63"/>
      <c r="AN68" s="69"/>
      <c r="AO68" s="69">
        <f>AR68</f>
        <v>599.04</v>
      </c>
      <c r="AP68" s="69"/>
      <c r="AQ68" s="63">
        <v>0</v>
      </c>
      <c r="AR68" s="66">
        <v>599.04</v>
      </c>
      <c r="AS68" s="67">
        <f>-AR68</f>
        <v>-599.04</v>
      </c>
      <c r="AT68" s="68">
        <f t="shared" si="0"/>
        <v>29950</v>
      </c>
      <c r="AU68" s="63"/>
      <c r="AV68" s="63"/>
      <c r="AW68" s="63"/>
      <c r="AX68" s="63"/>
      <c r="AY68" s="63"/>
      <c r="AZ68" s="63">
        <v>29950</v>
      </c>
      <c r="BA68" s="63"/>
      <c r="BB68" s="69">
        <f t="shared" ref="BB68:BB81" si="20">AB68-AP68</f>
        <v>0</v>
      </c>
      <c r="BC68" s="63">
        <v>29950</v>
      </c>
      <c r="BD68" s="66">
        <f>BC68-BE68</f>
        <v>1797.1200000000026</v>
      </c>
      <c r="BE68" s="67">
        <f>AE68+AF68-AR68</f>
        <v>28152.879999999997</v>
      </c>
      <c r="BF68" s="57"/>
      <c r="BG68" s="90">
        <f>BE68</f>
        <v>28152.879999999997</v>
      </c>
      <c r="BH68" s="73"/>
      <c r="BI68" s="73"/>
      <c r="BJ68" s="73"/>
      <c r="BK68" s="73"/>
      <c r="BL68" s="73"/>
      <c r="BM68" s="73"/>
      <c r="BN68" s="73"/>
      <c r="BO68" s="73"/>
      <c r="BP68" s="73"/>
      <c r="BQ68" s="72"/>
      <c r="BR68" s="73"/>
      <c r="BS68" s="73"/>
    </row>
    <row r="69" spans="2:71" s="47" customFormat="1" ht="23.25" customHeight="1" x14ac:dyDescent="0.2">
      <c r="B69" s="62"/>
      <c r="C69" s="202" t="s">
        <v>164</v>
      </c>
      <c r="D69" s="203"/>
      <c r="E69" s="203"/>
      <c r="F69" s="203"/>
      <c r="G69" s="204"/>
      <c r="H69" s="63"/>
      <c r="I69" s="63"/>
      <c r="J69" s="63"/>
      <c r="K69" s="63"/>
      <c r="L69" s="64"/>
      <c r="M69" s="65"/>
      <c r="N69" s="66"/>
      <c r="O69" s="66"/>
      <c r="P69" s="66"/>
      <c r="Q69" s="66"/>
      <c r="R69" s="66"/>
      <c r="S69" s="66"/>
      <c r="T69" s="68"/>
      <c r="U69" s="63"/>
      <c r="V69" s="63"/>
      <c r="W69" s="63"/>
      <c r="X69" s="63"/>
      <c r="Y69" s="63"/>
      <c r="Z69" s="63"/>
      <c r="AA69" s="63"/>
      <c r="AB69" s="69"/>
      <c r="AC69" s="63"/>
      <c r="AD69" s="66">
        <f t="shared" si="19"/>
        <v>0</v>
      </c>
      <c r="AE69" s="67"/>
      <c r="AF69" s="68"/>
      <c r="AG69" s="63"/>
      <c r="AH69" s="63"/>
      <c r="AI69" s="63"/>
      <c r="AJ69" s="63"/>
      <c r="AK69" s="63"/>
      <c r="AL69" s="63"/>
      <c r="AM69" s="63"/>
      <c r="AN69" s="69"/>
      <c r="AO69" s="69"/>
      <c r="AP69" s="69"/>
      <c r="AQ69" s="63"/>
      <c r="AR69" s="66"/>
      <c r="AS69" s="67"/>
      <c r="AT69" s="68">
        <f t="shared" si="0"/>
        <v>0</v>
      </c>
      <c r="AU69" s="63"/>
      <c r="AV69" s="63"/>
      <c r="AW69" s="63"/>
      <c r="AX69" s="63"/>
      <c r="AY69" s="63"/>
      <c r="AZ69" s="63"/>
      <c r="BA69" s="63"/>
      <c r="BB69" s="69">
        <f t="shared" si="20"/>
        <v>0</v>
      </c>
      <c r="BC69" s="63"/>
      <c r="BD69" s="66"/>
      <c r="BE69" s="67"/>
      <c r="BF69" s="57"/>
      <c r="BG69" s="75"/>
      <c r="BH69" s="73"/>
      <c r="BI69" s="73"/>
      <c r="BJ69" s="73"/>
      <c r="BK69" s="73"/>
      <c r="BL69" s="73"/>
      <c r="BM69" s="73"/>
      <c r="BN69" s="73"/>
      <c r="BO69" s="73"/>
      <c r="BP69" s="73"/>
      <c r="BQ69" s="72"/>
      <c r="BR69" s="73"/>
      <c r="BS69" s="73"/>
    </row>
    <row r="70" spans="2:71" s="47" customFormat="1" ht="12.75" x14ac:dyDescent="0.2">
      <c r="B70" s="62"/>
      <c r="C70" s="202" t="s">
        <v>165</v>
      </c>
      <c r="D70" s="203"/>
      <c r="E70" s="203"/>
      <c r="F70" s="203"/>
      <c r="G70" s="204"/>
      <c r="H70" s="63">
        <v>785</v>
      </c>
      <c r="I70" s="92">
        <v>42507</v>
      </c>
      <c r="J70" s="92">
        <v>42507</v>
      </c>
      <c r="K70" s="92"/>
      <c r="L70" s="64">
        <v>40</v>
      </c>
      <c r="M70" s="65" t="s">
        <v>119</v>
      </c>
      <c r="N70" s="66"/>
      <c r="O70" s="66"/>
      <c r="P70" s="66" t="s">
        <v>134</v>
      </c>
      <c r="Q70" s="66"/>
      <c r="R70" s="66"/>
      <c r="S70" s="66"/>
      <c r="T70" s="68">
        <v>69447.83</v>
      </c>
      <c r="U70" s="63"/>
      <c r="V70" s="63"/>
      <c r="W70" s="63"/>
      <c r="X70" s="63"/>
      <c r="Y70" s="63"/>
      <c r="Z70" s="63">
        <v>69447.83</v>
      </c>
      <c r="AA70" s="63"/>
      <c r="AB70" s="69"/>
      <c r="AC70" s="63">
        <v>69447.83</v>
      </c>
      <c r="AD70" s="66">
        <f t="shared" si="19"/>
        <v>14902.04</v>
      </c>
      <c r="AE70" s="67">
        <v>54545.79</v>
      </c>
      <c r="AF70" s="68">
        <v>0</v>
      </c>
      <c r="AG70" s="63"/>
      <c r="AH70" s="63"/>
      <c r="AI70" s="63"/>
      <c r="AJ70" s="63"/>
      <c r="AK70" s="63"/>
      <c r="AL70" s="63">
        <f>AF70</f>
        <v>0</v>
      </c>
      <c r="AM70" s="63"/>
      <c r="AN70" s="69"/>
      <c r="AO70" s="69">
        <f>AR70</f>
        <v>1736.16</v>
      </c>
      <c r="AP70" s="69"/>
      <c r="AQ70" s="63">
        <f>AL70</f>
        <v>0</v>
      </c>
      <c r="AR70" s="66">
        <v>1736.16</v>
      </c>
      <c r="AS70" s="67">
        <f>-AR70</f>
        <v>-1736.16</v>
      </c>
      <c r="AT70" s="68">
        <f t="shared" si="0"/>
        <v>69447.83</v>
      </c>
      <c r="AU70" s="63"/>
      <c r="AV70" s="63"/>
      <c r="AW70" s="63"/>
      <c r="AX70" s="63"/>
      <c r="AY70" s="63"/>
      <c r="AZ70" s="63">
        <f>AT70</f>
        <v>69447.83</v>
      </c>
      <c r="BA70" s="63"/>
      <c r="BB70" s="69">
        <f t="shared" si="20"/>
        <v>0</v>
      </c>
      <c r="BC70" s="63">
        <f>AZ70</f>
        <v>69447.83</v>
      </c>
      <c r="BD70" s="66">
        <f>BC70-BE70</f>
        <v>16638.200000000004</v>
      </c>
      <c r="BE70" s="67">
        <f>AE70+AF70-AR70</f>
        <v>52809.63</v>
      </c>
      <c r="BF70" s="57"/>
      <c r="BG70" s="90">
        <f>BE70</f>
        <v>52809.63</v>
      </c>
      <c r="BH70" s="73"/>
      <c r="BI70" s="73"/>
      <c r="BJ70" s="73"/>
      <c r="BK70" s="73"/>
      <c r="BL70" s="73"/>
      <c r="BM70" s="73"/>
      <c r="BN70" s="73"/>
      <c r="BO70" s="73"/>
      <c r="BP70" s="73"/>
      <c r="BQ70" s="72"/>
      <c r="BR70" s="73"/>
      <c r="BS70" s="73"/>
    </row>
    <row r="71" spans="2:71" s="47" customFormat="1" ht="12.75" x14ac:dyDescent="0.2">
      <c r="B71" s="62"/>
      <c r="C71" s="202" t="s">
        <v>166</v>
      </c>
      <c r="D71" s="203"/>
      <c r="E71" s="203"/>
      <c r="F71" s="203"/>
      <c r="G71" s="204"/>
      <c r="H71" s="63">
        <v>852</v>
      </c>
      <c r="I71" s="92">
        <v>44655</v>
      </c>
      <c r="J71" s="92">
        <v>44655</v>
      </c>
      <c r="K71" s="92"/>
      <c r="L71" s="64">
        <v>40</v>
      </c>
      <c r="M71" s="65" t="s">
        <v>119</v>
      </c>
      <c r="N71" s="66"/>
      <c r="O71" s="66" t="s">
        <v>163</v>
      </c>
      <c r="P71" s="66" t="s">
        <v>134</v>
      </c>
      <c r="Q71" s="66"/>
      <c r="R71" s="66"/>
      <c r="S71" s="66"/>
      <c r="T71" s="68">
        <v>24937.43</v>
      </c>
      <c r="U71" s="63"/>
      <c r="V71" s="63">
        <v>0</v>
      </c>
      <c r="W71" s="63"/>
      <c r="X71" s="63"/>
      <c r="Y71" s="63"/>
      <c r="Z71" s="63">
        <v>24937.43</v>
      </c>
      <c r="AA71" s="63"/>
      <c r="AB71" s="69"/>
      <c r="AC71" s="63">
        <v>24937.43</v>
      </c>
      <c r="AD71" s="66">
        <f t="shared" si="19"/>
        <v>1662.4000000000015</v>
      </c>
      <c r="AE71" s="67">
        <v>23275.03</v>
      </c>
      <c r="AF71" s="68">
        <v>0</v>
      </c>
      <c r="AG71" s="63"/>
      <c r="AH71" s="63"/>
      <c r="AI71" s="63"/>
      <c r="AJ71" s="63"/>
      <c r="AK71" s="63"/>
      <c r="AL71" s="63">
        <v>0</v>
      </c>
      <c r="AM71" s="63"/>
      <c r="AN71" s="69"/>
      <c r="AO71" s="69">
        <f>AR71</f>
        <v>623.4</v>
      </c>
      <c r="AP71" s="69"/>
      <c r="AQ71" s="63">
        <v>0</v>
      </c>
      <c r="AR71" s="66">
        <v>623.4</v>
      </c>
      <c r="AS71" s="67">
        <f>-AR71</f>
        <v>-623.4</v>
      </c>
      <c r="AT71" s="68">
        <f t="shared" si="0"/>
        <v>24937.43</v>
      </c>
      <c r="AU71" s="63"/>
      <c r="AV71" s="63"/>
      <c r="AW71" s="63"/>
      <c r="AX71" s="63"/>
      <c r="AY71" s="63"/>
      <c r="AZ71" s="63">
        <v>24937.43</v>
      </c>
      <c r="BA71" s="63"/>
      <c r="BB71" s="69">
        <f t="shared" si="20"/>
        <v>0</v>
      </c>
      <c r="BC71" s="63">
        <f>AT71</f>
        <v>24937.43</v>
      </c>
      <c r="BD71" s="66">
        <f>BC71-BE71</f>
        <v>2285.8000000000029</v>
      </c>
      <c r="BE71" s="67">
        <f>AE71+AF71-AR71</f>
        <v>22651.629999999997</v>
      </c>
      <c r="BF71" s="57"/>
      <c r="BG71" s="90">
        <f>BE71</f>
        <v>22651.629999999997</v>
      </c>
      <c r="BH71" s="73"/>
      <c r="BI71" s="73"/>
      <c r="BJ71" s="73"/>
      <c r="BK71" s="73"/>
      <c r="BL71" s="73"/>
      <c r="BM71" s="73"/>
      <c r="BN71" s="73"/>
      <c r="BO71" s="73"/>
      <c r="BP71" s="73"/>
      <c r="BQ71" s="72"/>
      <c r="BR71" s="73"/>
      <c r="BS71" s="73"/>
    </row>
    <row r="72" spans="2:71" s="47" customFormat="1" ht="26.25" customHeight="1" x14ac:dyDescent="0.2">
      <c r="B72" s="62"/>
      <c r="C72" s="202" t="s">
        <v>167</v>
      </c>
      <c r="D72" s="203"/>
      <c r="E72" s="203"/>
      <c r="F72" s="203"/>
      <c r="G72" s="204"/>
      <c r="H72" s="63"/>
      <c r="I72" s="63"/>
      <c r="J72" s="63"/>
      <c r="K72" s="63"/>
      <c r="L72" s="64"/>
      <c r="M72" s="65"/>
      <c r="N72" s="66"/>
      <c r="O72" s="66"/>
      <c r="P72" s="66"/>
      <c r="Q72" s="66"/>
      <c r="R72" s="66"/>
      <c r="S72" s="66"/>
      <c r="T72" s="68"/>
      <c r="U72" s="63"/>
      <c r="V72" s="63"/>
      <c r="W72" s="63"/>
      <c r="X72" s="63"/>
      <c r="Y72" s="63"/>
      <c r="Z72" s="63"/>
      <c r="AA72" s="63"/>
      <c r="AB72" s="69"/>
      <c r="AC72" s="63"/>
      <c r="AD72" s="66"/>
      <c r="AE72" s="67"/>
      <c r="AF72" s="68"/>
      <c r="AG72" s="63"/>
      <c r="AH72" s="63"/>
      <c r="AI72" s="63"/>
      <c r="AJ72" s="63"/>
      <c r="AK72" s="63"/>
      <c r="AL72" s="63"/>
      <c r="AM72" s="63"/>
      <c r="AN72" s="69"/>
      <c r="AO72" s="69"/>
      <c r="AP72" s="69"/>
      <c r="AQ72" s="63"/>
      <c r="AR72" s="66"/>
      <c r="AS72" s="67"/>
      <c r="AT72" s="68">
        <f t="shared" si="0"/>
        <v>0</v>
      </c>
      <c r="AU72" s="63"/>
      <c r="AV72" s="63"/>
      <c r="AW72" s="63"/>
      <c r="AX72" s="63"/>
      <c r="AY72" s="63"/>
      <c r="AZ72" s="63"/>
      <c r="BA72" s="63"/>
      <c r="BB72" s="69">
        <f t="shared" si="20"/>
        <v>0</v>
      </c>
      <c r="BC72" s="63"/>
      <c r="BD72" s="66"/>
      <c r="BE72" s="67"/>
      <c r="BF72" s="57"/>
      <c r="BG72" s="75"/>
      <c r="BH72" s="73"/>
      <c r="BI72" s="73"/>
      <c r="BJ72" s="73"/>
      <c r="BK72" s="73"/>
      <c r="BL72" s="73"/>
      <c r="BM72" s="73"/>
      <c r="BN72" s="73"/>
      <c r="BO72" s="73"/>
      <c r="BP72" s="73"/>
      <c r="BQ72" s="72"/>
      <c r="BR72" s="73"/>
      <c r="BS72" s="73"/>
    </row>
    <row r="73" spans="2:71" s="47" customFormat="1" ht="26.25" customHeight="1" x14ac:dyDescent="0.2">
      <c r="B73" s="48"/>
      <c r="C73" s="190" t="s">
        <v>168</v>
      </c>
      <c r="D73" s="191"/>
      <c r="E73" s="191"/>
      <c r="F73" s="191"/>
      <c r="G73" s="192"/>
      <c r="H73" s="63"/>
      <c r="I73" s="63"/>
      <c r="J73" s="63"/>
      <c r="K73" s="63"/>
      <c r="L73" s="64"/>
      <c r="M73" s="65"/>
      <c r="N73" s="66"/>
      <c r="O73" s="66"/>
      <c r="P73" s="66"/>
      <c r="Q73" s="66"/>
      <c r="R73" s="66"/>
      <c r="S73" s="66"/>
      <c r="T73" s="68"/>
      <c r="U73" s="63"/>
      <c r="V73" s="63"/>
      <c r="W73" s="63"/>
      <c r="X73" s="63"/>
      <c r="Y73" s="63"/>
      <c r="Z73" s="63"/>
      <c r="AA73" s="63"/>
      <c r="AB73" s="69"/>
      <c r="AC73" s="63"/>
      <c r="AD73" s="66"/>
      <c r="AE73" s="67"/>
      <c r="AF73" s="68"/>
      <c r="AG73" s="63"/>
      <c r="AH73" s="63"/>
      <c r="AI73" s="63"/>
      <c r="AJ73" s="63"/>
      <c r="AK73" s="63"/>
      <c r="AL73" s="63"/>
      <c r="AM73" s="63"/>
      <c r="AN73" s="69"/>
      <c r="AO73" s="69"/>
      <c r="AP73" s="69"/>
      <c r="AQ73" s="63"/>
      <c r="AR73" s="66"/>
      <c r="AS73" s="67"/>
      <c r="AT73" s="68">
        <f t="shared" si="0"/>
        <v>0</v>
      </c>
      <c r="AU73" s="63"/>
      <c r="AV73" s="63"/>
      <c r="AW73" s="63"/>
      <c r="AX73" s="63"/>
      <c r="AY73" s="63"/>
      <c r="AZ73" s="63"/>
      <c r="BA73" s="63"/>
      <c r="BB73" s="69">
        <f t="shared" si="20"/>
        <v>0</v>
      </c>
      <c r="BC73" s="63"/>
      <c r="BD73" s="66"/>
      <c r="BE73" s="67"/>
      <c r="BF73" s="57"/>
      <c r="BG73" s="75"/>
      <c r="BH73" s="73"/>
      <c r="BI73" s="73"/>
      <c r="BJ73" s="73"/>
      <c r="BK73" s="73"/>
      <c r="BL73" s="73"/>
      <c r="BM73" s="73"/>
      <c r="BN73" s="73"/>
      <c r="BO73" s="73"/>
      <c r="BP73" s="73"/>
      <c r="BQ73" s="72"/>
      <c r="BR73" s="73"/>
      <c r="BS73" s="73"/>
    </row>
    <row r="74" spans="2:71" s="47" customFormat="1" ht="12.75" customHeight="1" x14ac:dyDescent="0.2">
      <c r="B74" s="48"/>
      <c r="C74" s="187" t="s">
        <v>169</v>
      </c>
      <c r="D74" s="188"/>
      <c r="E74" s="188"/>
      <c r="F74" s="188"/>
      <c r="G74" s="189"/>
      <c r="H74" s="63">
        <v>726</v>
      </c>
      <c r="I74" s="92">
        <v>40967</v>
      </c>
      <c r="J74" s="92">
        <v>40967</v>
      </c>
      <c r="K74" s="92"/>
      <c r="L74" s="64">
        <v>22</v>
      </c>
      <c r="M74" s="65" t="s">
        <v>119</v>
      </c>
      <c r="N74" s="66"/>
      <c r="O74" s="66"/>
      <c r="P74" s="66"/>
      <c r="Q74" s="66"/>
      <c r="R74" s="66"/>
      <c r="S74" s="66"/>
      <c r="T74" s="68">
        <v>11005.56</v>
      </c>
      <c r="U74" s="63"/>
      <c r="V74" s="63"/>
      <c r="W74" s="63"/>
      <c r="X74" s="63"/>
      <c r="Y74" s="63"/>
      <c r="Z74" s="63">
        <v>11005.56</v>
      </c>
      <c r="AA74" s="63"/>
      <c r="AB74" s="69"/>
      <c r="AC74" s="63">
        <v>11005.56</v>
      </c>
      <c r="AD74" s="66">
        <f>AC74-AE74</f>
        <v>6420.19</v>
      </c>
      <c r="AE74" s="67">
        <v>4585.37</v>
      </c>
      <c r="AF74" s="68">
        <v>0</v>
      </c>
      <c r="AG74" s="63"/>
      <c r="AH74" s="63"/>
      <c r="AI74" s="63"/>
      <c r="AJ74" s="63"/>
      <c r="AK74" s="63"/>
      <c r="AL74" s="63">
        <v>0</v>
      </c>
      <c r="AM74" s="63"/>
      <c r="AN74" s="69"/>
      <c r="AO74" s="69">
        <f>AR74</f>
        <v>500.28</v>
      </c>
      <c r="AP74" s="69"/>
      <c r="AQ74" s="63">
        <v>0</v>
      </c>
      <c r="AR74" s="66">
        <v>500.28</v>
      </c>
      <c r="AS74" s="67">
        <f>-AR74</f>
        <v>-500.28</v>
      </c>
      <c r="AT74" s="68">
        <f t="shared" si="0"/>
        <v>11005.56</v>
      </c>
      <c r="AU74" s="63"/>
      <c r="AV74" s="63"/>
      <c r="AW74" s="63"/>
      <c r="AX74" s="63"/>
      <c r="AY74" s="63"/>
      <c r="AZ74" s="63">
        <f t="shared" si="2"/>
        <v>11005.56</v>
      </c>
      <c r="BA74" s="63"/>
      <c r="BB74" s="69">
        <f t="shared" si="20"/>
        <v>0</v>
      </c>
      <c r="BC74" s="63">
        <f>AZ74-BB74-BA74</f>
        <v>11005.56</v>
      </c>
      <c r="BD74" s="66">
        <f>BC74-BE74</f>
        <v>6920.4699999999993</v>
      </c>
      <c r="BE74" s="67">
        <f>AE74+AF74-AR74</f>
        <v>4085.09</v>
      </c>
      <c r="BF74" s="57"/>
      <c r="BG74" s="90">
        <f>BE74</f>
        <v>4085.09</v>
      </c>
      <c r="BH74" s="73"/>
      <c r="BI74" s="73"/>
      <c r="BJ74" s="73"/>
      <c r="BK74" s="73"/>
      <c r="BL74" s="73"/>
      <c r="BM74" s="73"/>
      <c r="BN74" s="73"/>
      <c r="BO74" s="73"/>
      <c r="BP74" s="73"/>
      <c r="BQ74" s="72"/>
      <c r="BR74" s="73"/>
      <c r="BS74" s="73"/>
    </row>
    <row r="75" spans="2:71" s="47" customFormat="1" ht="12.75" customHeight="1" x14ac:dyDescent="0.2">
      <c r="B75" s="48"/>
      <c r="C75" s="187" t="s">
        <v>170</v>
      </c>
      <c r="D75" s="188"/>
      <c r="E75" s="188"/>
      <c r="F75" s="188"/>
      <c r="G75" s="189"/>
      <c r="H75" s="63">
        <v>606</v>
      </c>
      <c r="I75" s="92">
        <v>39722</v>
      </c>
      <c r="J75" s="92">
        <v>39722</v>
      </c>
      <c r="K75" s="92"/>
      <c r="L75" s="64">
        <v>5</v>
      </c>
      <c r="M75" s="65" t="s">
        <v>119</v>
      </c>
      <c r="N75" s="66"/>
      <c r="O75" s="66"/>
      <c r="P75" s="66"/>
      <c r="Q75" s="66"/>
      <c r="R75" s="66"/>
      <c r="S75" s="66"/>
      <c r="T75" s="68">
        <v>378.82</v>
      </c>
      <c r="U75" s="63"/>
      <c r="V75" s="63"/>
      <c r="W75" s="63"/>
      <c r="X75" s="63"/>
      <c r="Y75" s="63"/>
      <c r="Z75" s="63">
        <v>378.82</v>
      </c>
      <c r="AA75" s="63"/>
      <c r="AB75" s="69"/>
      <c r="AC75" s="63">
        <v>378.82</v>
      </c>
      <c r="AD75" s="66">
        <f>AC75-AE75</f>
        <v>378.53</v>
      </c>
      <c r="AE75" s="67">
        <v>0.29000000000002046</v>
      </c>
      <c r="AF75" s="68">
        <v>-378.82</v>
      </c>
      <c r="AG75" s="63"/>
      <c r="AH75" s="63"/>
      <c r="AI75" s="63"/>
      <c r="AJ75" s="63"/>
      <c r="AK75" s="63"/>
      <c r="AL75" s="63">
        <f>AF75</f>
        <v>-378.82</v>
      </c>
      <c r="AM75" s="63"/>
      <c r="AN75" s="69"/>
      <c r="AO75" s="69">
        <v>0</v>
      </c>
      <c r="AP75" s="69"/>
      <c r="AQ75" s="63">
        <v>0</v>
      </c>
      <c r="AR75" s="66">
        <f>AD75</f>
        <v>378.53</v>
      </c>
      <c r="AS75" s="67">
        <v>0</v>
      </c>
      <c r="AT75" s="68">
        <f t="shared" si="0"/>
        <v>0</v>
      </c>
      <c r="AU75" s="63"/>
      <c r="AV75" s="63"/>
      <c r="AW75" s="63"/>
      <c r="AX75" s="63"/>
      <c r="AY75" s="63"/>
      <c r="AZ75" s="63">
        <f t="shared" si="2"/>
        <v>0</v>
      </c>
      <c r="BA75" s="63"/>
      <c r="BB75" s="69">
        <f t="shared" si="20"/>
        <v>0</v>
      </c>
      <c r="BC75" s="63">
        <f>AZ75-BB75-BA75</f>
        <v>0</v>
      </c>
      <c r="BD75" s="66">
        <f>AD75</f>
        <v>378.53</v>
      </c>
      <c r="BE75" s="67">
        <v>0</v>
      </c>
      <c r="BF75" s="57"/>
      <c r="BG75" s="90">
        <f>BE75</f>
        <v>0</v>
      </c>
      <c r="BH75" s="91"/>
      <c r="BI75" s="91"/>
      <c r="BJ75" s="73"/>
      <c r="BK75" s="73"/>
      <c r="BL75" s="73"/>
      <c r="BM75" s="73"/>
      <c r="BN75" s="73"/>
      <c r="BO75" s="73"/>
      <c r="BP75" s="73"/>
      <c r="BQ75" s="72"/>
      <c r="BR75" s="73"/>
      <c r="BS75" s="73"/>
    </row>
    <row r="76" spans="2:71" s="47" customFormat="1" ht="12.75" customHeight="1" x14ac:dyDescent="0.2">
      <c r="B76" s="48"/>
      <c r="C76" s="187" t="s">
        <v>171</v>
      </c>
      <c r="D76" s="188"/>
      <c r="E76" s="188"/>
      <c r="F76" s="188"/>
      <c r="G76" s="189"/>
      <c r="H76" s="63">
        <v>605</v>
      </c>
      <c r="I76" s="92">
        <v>31048</v>
      </c>
      <c r="J76" s="92">
        <v>31048</v>
      </c>
      <c r="K76" s="92"/>
      <c r="L76" s="64">
        <v>32</v>
      </c>
      <c r="M76" s="65" t="s">
        <v>119</v>
      </c>
      <c r="N76" s="66"/>
      <c r="O76" s="66"/>
      <c r="P76" s="66"/>
      <c r="Q76" s="66"/>
      <c r="R76" s="66"/>
      <c r="S76" s="66"/>
      <c r="T76" s="68">
        <v>0.28999999999999998</v>
      </c>
      <c r="U76" s="63"/>
      <c r="V76" s="63"/>
      <c r="W76" s="63"/>
      <c r="X76" s="63"/>
      <c r="Y76" s="63"/>
      <c r="Z76" s="63">
        <v>0.28999999999999998</v>
      </c>
      <c r="AA76" s="63"/>
      <c r="AB76" s="69"/>
      <c r="AC76" s="63">
        <v>0.28999999999999998</v>
      </c>
      <c r="AD76" s="66">
        <f>AC76-AE76</f>
        <v>0.28999999999999998</v>
      </c>
      <c r="AE76" s="67">
        <v>0</v>
      </c>
      <c r="AF76" s="68">
        <v>-0.28999999999999998</v>
      </c>
      <c r="AG76" s="63"/>
      <c r="AH76" s="63"/>
      <c r="AI76" s="63"/>
      <c r="AJ76" s="63"/>
      <c r="AK76" s="63"/>
      <c r="AL76" s="63">
        <f>AF76</f>
        <v>-0.28999999999999998</v>
      </c>
      <c r="AM76" s="63"/>
      <c r="AN76" s="69"/>
      <c r="AO76" s="69">
        <v>0</v>
      </c>
      <c r="AP76" s="69"/>
      <c r="AQ76" s="63">
        <v>0</v>
      </c>
      <c r="AR76" s="66">
        <v>0</v>
      </c>
      <c r="AS76" s="67">
        <f>-AR76</f>
        <v>0</v>
      </c>
      <c r="AT76" s="68">
        <f t="shared" si="0"/>
        <v>0</v>
      </c>
      <c r="AU76" s="63"/>
      <c r="AV76" s="63"/>
      <c r="AW76" s="63"/>
      <c r="AX76" s="63"/>
      <c r="AY76" s="63"/>
      <c r="AZ76" s="63">
        <f t="shared" si="2"/>
        <v>0</v>
      </c>
      <c r="BA76" s="63"/>
      <c r="BB76" s="69">
        <f t="shared" si="20"/>
        <v>0</v>
      </c>
      <c r="BC76" s="63">
        <f>AZ76-BB76-BA76</f>
        <v>0</v>
      </c>
      <c r="BD76" s="66">
        <f>AC76</f>
        <v>0.28999999999999998</v>
      </c>
      <c r="BE76" s="67">
        <v>0</v>
      </c>
      <c r="BF76" s="57"/>
      <c r="BG76" s="90">
        <f>BE76</f>
        <v>0</v>
      </c>
      <c r="BH76" s="91"/>
      <c r="BI76" s="91"/>
      <c r="BJ76" s="73"/>
      <c r="BK76" s="73"/>
      <c r="BL76" s="73"/>
      <c r="BM76" s="73"/>
      <c r="BN76" s="73"/>
      <c r="BO76" s="73"/>
      <c r="BP76" s="73"/>
      <c r="BQ76" s="72"/>
      <c r="BR76" s="73"/>
      <c r="BS76" s="73"/>
    </row>
    <row r="77" spans="2:71" s="47" customFormat="1" ht="12.75" customHeight="1" x14ac:dyDescent="0.2">
      <c r="B77" s="48"/>
      <c r="C77" s="187" t="s">
        <v>172</v>
      </c>
      <c r="D77" s="188"/>
      <c r="E77" s="188"/>
      <c r="F77" s="188"/>
      <c r="G77" s="189"/>
      <c r="H77" s="63">
        <v>607</v>
      </c>
      <c r="I77" s="92">
        <v>39722</v>
      </c>
      <c r="J77" s="92">
        <v>39722</v>
      </c>
      <c r="K77" s="92"/>
      <c r="L77" s="64">
        <v>4</v>
      </c>
      <c r="M77" s="65" t="s">
        <v>119</v>
      </c>
      <c r="N77" s="66"/>
      <c r="O77" s="66"/>
      <c r="P77" s="66"/>
      <c r="Q77" s="66"/>
      <c r="R77" s="66"/>
      <c r="S77" s="66"/>
      <c r="T77" s="68">
        <v>378.82</v>
      </c>
      <c r="U77" s="63"/>
      <c r="V77" s="63"/>
      <c r="W77" s="63"/>
      <c r="X77" s="63"/>
      <c r="Y77" s="63"/>
      <c r="Z77" s="63">
        <v>378.82</v>
      </c>
      <c r="AA77" s="63"/>
      <c r="AB77" s="69"/>
      <c r="AC77" s="63">
        <v>378.82</v>
      </c>
      <c r="AD77" s="66">
        <f>AC77-AE77</f>
        <v>378.53</v>
      </c>
      <c r="AE77" s="67">
        <v>0.29000000000002046</v>
      </c>
      <c r="AF77" s="68">
        <v>-378.82</v>
      </c>
      <c r="AG77" s="63"/>
      <c r="AH77" s="63"/>
      <c r="AI77" s="63"/>
      <c r="AJ77" s="63"/>
      <c r="AK77" s="63"/>
      <c r="AL77" s="63">
        <f>AF77</f>
        <v>-378.82</v>
      </c>
      <c r="AM77" s="63"/>
      <c r="AN77" s="69"/>
      <c r="AO77" s="69">
        <v>0</v>
      </c>
      <c r="AP77" s="69"/>
      <c r="AQ77" s="63">
        <v>0</v>
      </c>
      <c r="AR77" s="66">
        <f>AD77</f>
        <v>378.53</v>
      </c>
      <c r="AS77" s="67">
        <v>0</v>
      </c>
      <c r="AT77" s="68">
        <f t="shared" si="0"/>
        <v>0</v>
      </c>
      <c r="AU77" s="63"/>
      <c r="AV77" s="63"/>
      <c r="AW77" s="63"/>
      <c r="AX77" s="63"/>
      <c r="AY77" s="63"/>
      <c r="AZ77" s="63">
        <f t="shared" si="2"/>
        <v>0</v>
      </c>
      <c r="BA77" s="63"/>
      <c r="BB77" s="69">
        <f t="shared" si="20"/>
        <v>0</v>
      </c>
      <c r="BC77" s="63">
        <f>AZ77-BB77-BA77</f>
        <v>0</v>
      </c>
      <c r="BD77" s="66">
        <f>AD77</f>
        <v>378.53</v>
      </c>
      <c r="BE77" s="67">
        <v>0</v>
      </c>
      <c r="BF77" s="57"/>
      <c r="BG77" s="90">
        <f>BE77</f>
        <v>0</v>
      </c>
      <c r="BH77" s="91"/>
      <c r="BI77" s="91"/>
      <c r="BJ77" s="73"/>
      <c r="BK77" s="73"/>
      <c r="BL77" s="73"/>
      <c r="BM77" s="73"/>
      <c r="BN77" s="73"/>
      <c r="BO77" s="73"/>
      <c r="BP77" s="73"/>
      <c r="BQ77" s="72"/>
      <c r="BR77" s="73"/>
      <c r="BS77" s="73"/>
    </row>
    <row r="78" spans="2:71" s="47" customFormat="1" ht="24" customHeight="1" x14ac:dyDescent="0.2">
      <c r="B78" s="48"/>
      <c r="C78" s="190" t="s">
        <v>173</v>
      </c>
      <c r="D78" s="191"/>
      <c r="E78" s="191"/>
      <c r="F78" s="191"/>
      <c r="G78" s="192"/>
      <c r="H78" s="63"/>
      <c r="I78" s="63"/>
      <c r="J78" s="63"/>
      <c r="K78" s="63"/>
      <c r="L78" s="64"/>
      <c r="M78" s="65"/>
      <c r="N78" s="66"/>
      <c r="O78" s="66"/>
      <c r="P78" s="66"/>
      <c r="Q78" s="66"/>
      <c r="R78" s="66"/>
      <c r="S78" s="66"/>
      <c r="T78" s="68"/>
      <c r="U78" s="63"/>
      <c r="V78" s="63"/>
      <c r="W78" s="63"/>
      <c r="X78" s="63"/>
      <c r="Y78" s="63"/>
      <c r="Z78" s="63"/>
      <c r="AA78" s="63"/>
      <c r="AB78" s="69"/>
      <c r="AC78" s="63"/>
      <c r="AD78" s="66"/>
      <c r="AE78" s="67"/>
      <c r="AF78" s="68"/>
      <c r="AG78" s="63"/>
      <c r="AH78" s="63"/>
      <c r="AI78" s="63"/>
      <c r="AJ78" s="63"/>
      <c r="AK78" s="63"/>
      <c r="AL78" s="63"/>
      <c r="AM78" s="63"/>
      <c r="AN78" s="69"/>
      <c r="AO78" s="69"/>
      <c r="AP78" s="69"/>
      <c r="AQ78" s="63"/>
      <c r="AR78" s="66"/>
      <c r="AS78" s="67"/>
      <c r="AT78" s="68">
        <f t="shared" si="0"/>
        <v>0</v>
      </c>
      <c r="AU78" s="63"/>
      <c r="AV78" s="63"/>
      <c r="AW78" s="63"/>
      <c r="AX78" s="63"/>
      <c r="AY78" s="63"/>
      <c r="AZ78" s="63"/>
      <c r="BA78" s="63"/>
      <c r="BB78" s="69">
        <f t="shared" si="20"/>
        <v>0</v>
      </c>
      <c r="BC78" s="63"/>
      <c r="BD78" s="66"/>
      <c r="BE78" s="67"/>
      <c r="BF78" s="57"/>
      <c r="BG78" s="90"/>
      <c r="BH78" s="91"/>
      <c r="BI78" s="91"/>
      <c r="BJ78" s="73"/>
      <c r="BK78" s="73"/>
      <c r="BL78" s="73"/>
      <c r="BM78" s="73"/>
      <c r="BN78" s="73"/>
      <c r="BO78" s="73"/>
      <c r="BP78" s="73"/>
      <c r="BQ78" s="72"/>
      <c r="BR78" s="73"/>
      <c r="BS78" s="73"/>
    </row>
    <row r="79" spans="2:71" s="47" customFormat="1" ht="24.75" customHeight="1" x14ac:dyDescent="0.2">
      <c r="B79" s="48"/>
      <c r="C79" s="190" t="s">
        <v>174</v>
      </c>
      <c r="D79" s="191"/>
      <c r="E79" s="191"/>
      <c r="F79" s="191"/>
      <c r="G79" s="192"/>
      <c r="H79" s="63"/>
      <c r="I79" s="63"/>
      <c r="J79" s="63"/>
      <c r="K79" s="63"/>
      <c r="L79" s="64"/>
      <c r="M79" s="65"/>
      <c r="N79" s="66"/>
      <c r="O79" s="66"/>
      <c r="P79" s="66"/>
      <c r="Q79" s="66"/>
      <c r="R79" s="66"/>
      <c r="S79" s="66"/>
      <c r="T79" s="68"/>
      <c r="U79" s="63"/>
      <c r="V79" s="63"/>
      <c r="W79" s="63"/>
      <c r="X79" s="63"/>
      <c r="Y79" s="63"/>
      <c r="Z79" s="63"/>
      <c r="AA79" s="63"/>
      <c r="AB79" s="69"/>
      <c r="AC79" s="63"/>
      <c r="AD79" s="66"/>
      <c r="AE79" s="67"/>
      <c r="AF79" s="68"/>
      <c r="AG79" s="63"/>
      <c r="AH79" s="63"/>
      <c r="AI79" s="63"/>
      <c r="AJ79" s="63"/>
      <c r="AK79" s="63"/>
      <c r="AL79" s="63"/>
      <c r="AM79" s="63"/>
      <c r="AN79" s="69"/>
      <c r="AO79" s="69"/>
      <c r="AP79" s="69"/>
      <c r="AQ79" s="63"/>
      <c r="AR79" s="66"/>
      <c r="AS79" s="67"/>
      <c r="AT79" s="68">
        <f t="shared" si="0"/>
        <v>0</v>
      </c>
      <c r="AU79" s="63"/>
      <c r="AV79" s="63"/>
      <c r="AW79" s="63"/>
      <c r="AX79" s="63"/>
      <c r="AY79" s="63"/>
      <c r="AZ79" s="63"/>
      <c r="BA79" s="63"/>
      <c r="BB79" s="69">
        <f t="shared" si="20"/>
        <v>0</v>
      </c>
      <c r="BC79" s="63"/>
      <c r="BD79" s="66"/>
      <c r="BE79" s="67"/>
      <c r="BF79" s="57"/>
      <c r="BG79" s="90"/>
      <c r="BH79" s="91"/>
      <c r="BI79" s="91"/>
      <c r="BJ79" s="73"/>
      <c r="BK79" s="73"/>
      <c r="BL79" s="73"/>
      <c r="BM79" s="73"/>
      <c r="BN79" s="73"/>
      <c r="BO79" s="73"/>
      <c r="BP79" s="73"/>
      <c r="BQ79" s="72"/>
      <c r="BR79" s="73"/>
      <c r="BS79" s="73"/>
    </row>
    <row r="80" spans="2:71" s="47" customFormat="1" ht="24.75" customHeight="1" x14ac:dyDescent="0.2">
      <c r="B80" s="48"/>
      <c r="C80" s="190" t="s">
        <v>175</v>
      </c>
      <c r="D80" s="191"/>
      <c r="E80" s="191"/>
      <c r="F80" s="191"/>
      <c r="G80" s="192"/>
      <c r="H80" s="63"/>
      <c r="I80" s="63"/>
      <c r="J80" s="63"/>
      <c r="K80" s="63"/>
      <c r="L80" s="64"/>
      <c r="M80" s="65"/>
      <c r="N80" s="66"/>
      <c r="O80" s="66"/>
      <c r="P80" s="66"/>
      <c r="Q80" s="66"/>
      <c r="R80" s="66"/>
      <c r="S80" s="66"/>
      <c r="T80" s="68"/>
      <c r="U80" s="63"/>
      <c r="V80" s="63"/>
      <c r="W80" s="63"/>
      <c r="X80" s="63"/>
      <c r="Y80" s="63"/>
      <c r="Z80" s="63"/>
      <c r="AA80" s="63"/>
      <c r="AB80" s="69"/>
      <c r="AC80" s="63"/>
      <c r="AD80" s="66"/>
      <c r="AE80" s="67"/>
      <c r="AF80" s="68"/>
      <c r="AG80" s="63"/>
      <c r="AH80" s="63"/>
      <c r="AI80" s="63"/>
      <c r="AJ80" s="63"/>
      <c r="AK80" s="63"/>
      <c r="AL80" s="63"/>
      <c r="AM80" s="63"/>
      <c r="AN80" s="69"/>
      <c r="AO80" s="69"/>
      <c r="AP80" s="69"/>
      <c r="AQ80" s="63"/>
      <c r="AR80" s="66"/>
      <c r="AS80" s="67"/>
      <c r="AT80" s="68">
        <f t="shared" si="0"/>
        <v>0</v>
      </c>
      <c r="AU80" s="63"/>
      <c r="AV80" s="63"/>
      <c r="AW80" s="63"/>
      <c r="AX80" s="63"/>
      <c r="AY80" s="63"/>
      <c r="AZ80" s="63"/>
      <c r="BA80" s="63"/>
      <c r="BB80" s="69">
        <f t="shared" si="20"/>
        <v>0</v>
      </c>
      <c r="BC80" s="63"/>
      <c r="BD80" s="66"/>
      <c r="BE80" s="67"/>
      <c r="BF80" s="57"/>
      <c r="BG80" s="90"/>
      <c r="BH80" s="91"/>
      <c r="BI80" s="91"/>
      <c r="BJ80" s="73"/>
      <c r="BK80" s="73"/>
      <c r="BL80" s="73"/>
      <c r="BM80" s="73"/>
      <c r="BN80" s="73"/>
      <c r="BO80" s="73"/>
      <c r="BP80" s="73"/>
      <c r="BQ80" s="72"/>
      <c r="BR80" s="73"/>
      <c r="BS80" s="73"/>
    </row>
    <row r="81" spans="2:71" s="47" customFormat="1" ht="12.75" customHeight="1" x14ac:dyDescent="0.2">
      <c r="B81" s="48"/>
      <c r="C81" s="187" t="s">
        <v>176</v>
      </c>
      <c r="D81" s="188"/>
      <c r="E81" s="188"/>
      <c r="F81" s="188"/>
      <c r="G81" s="189"/>
      <c r="H81" s="63">
        <v>734</v>
      </c>
      <c r="I81" s="92">
        <v>41244</v>
      </c>
      <c r="J81" s="92">
        <v>41244</v>
      </c>
      <c r="K81" s="92"/>
      <c r="L81" s="64">
        <v>30</v>
      </c>
      <c r="M81" s="65" t="s">
        <v>119</v>
      </c>
      <c r="N81" s="66"/>
      <c r="O81" s="66"/>
      <c r="P81" s="66"/>
      <c r="Q81" s="66"/>
      <c r="R81" s="66"/>
      <c r="S81" s="66"/>
      <c r="T81" s="68">
        <v>63803.29</v>
      </c>
      <c r="U81" s="63"/>
      <c r="V81" s="63"/>
      <c r="W81" s="63"/>
      <c r="X81" s="63"/>
      <c r="Y81" s="63"/>
      <c r="Z81" s="63">
        <v>63803.29</v>
      </c>
      <c r="AA81" s="63"/>
      <c r="AB81" s="69"/>
      <c r="AC81" s="63">
        <v>63803.29</v>
      </c>
      <c r="AD81" s="66">
        <f t="shared" ref="AD81:AD86" si="21">AC81-AE81</f>
        <v>25521.120000000003</v>
      </c>
      <c r="AE81" s="67">
        <v>38282.17</v>
      </c>
      <c r="AF81" s="68">
        <v>0</v>
      </c>
      <c r="AG81" s="63"/>
      <c r="AH81" s="63"/>
      <c r="AI81" s="63"/>
      <c r="AJ81" s="63"/>
      <c r="AK81" s="63"/>
      <c r="AL81" s="63">
        <v>0</v>
      </c>
      <c r="AM81" s="63"/>
      <c r="AN81" s="69"/>
      <c r="AO81" s="69">
        <f t="shared" ref="AO81:AO86" si="22">AR81</f>
        <v>2126.7600000000002</v>
      </c>
      <c r="AP81" s="69"/>
      <c r="AQ81" s="63">
        <v>0</v>
      </c>
      <c r="AR81" s="66">
        <v>2126.7600000000002</v>
      </c>
      <c r="AS81" s="67">
        <f t="shared" ref="AS81:AS86" si="23">-AR81</f>
        <v>-2126.7600000000002</v>
      </c>
      <c r="AT81" s="68">
        <f t="shared" si="0"/>
        <v>63803.29</v>
      </c>
      <c r="AU81" s="63"/>
      <c r="AV81" s="63"/>
      <c r="AW81" s="63"/>
      <c r="AX81" s="63"/>
      <c r="AY81" s="63"/>
      <c r="AZ81" s="63">
        <f t="shared" si="2"/>
        <v>63803.29</v>
      </c>
      <c r="BA81" s="63"/>
      <c r="BB81" s="69">
        <f t="shared" si="20"/>
        <v>0</v>
      </c>
      <c r="BC81" s="63">
        <f>AZ81-BB81-BA81</f>
        <v>63803.29</v>
      </c>
      <c r="BD81" s="66">
        <f t="shared" ref="BD81:BD86" si="24">BC81-BE81</f>
        <v>27647.880000000005</v>
      </c>
      <c r="BE81" s="67">
        <f t="shared" ref="BE81:BE86" si="25">AE81+AF81-AR81</f>
        <v>36155.409999999996</v>
      </c>
      <c r="BF81" s="57"/>
      <c r="BG81" s="90"/>
      <c r="BH81" s="91"/>
      <c r="BI81" s="91">
        <f>BE81</f>
        <v>36155.409999999996</v>
      </c>
      <c r="BJ81" s="73"/>
      <c r="BK81" s="73"/>
      <c r="BL81" s="73"/>
      <c r="BM81" s="73"/>
      <c r="BN81" s="73"/>
      <c r="BO81" s="73"/>
      <c r="BP81" s="73"/>
      <c r="BQ81" s="72"/>
      <c r="BR81" s="73"/>
      <c r="BS81" s="73"/>
    </row>
    <row r="82" spans="2:71" s="47" customFormat="1" ht="12.75" customHeight="1" x14ac:dyDescent="0.2">
      <c r="B82" s="48" t="s">
        <v>155</v>
      </c>
      <c r="C82" s="187" t="s">
        <v>177</v>
      </c>
      <c r="D82" s="188"/>
      <c r="E82" s="188"/>
      <c r="F82" s="188"/>
      <c r="G82" s="189"/>
      <c r="H82" s="63">
        <v>611</v>
      </c>
      <c r="I82" s="92">
        <v>36130</v>
      </c>
      <c r="J82" s="92">
        <v>36130</v>
      </c>
      <c r="K82" s="92"/>
      <c r="L82" s="64">
        <v>36</v>
      </c>
      <c r="M82" s="65" t="s">
        <v>119</v>
      </c>
      <c r="N82" s="66"/>
      <c r="O82" s="66"/>
      <c r="P82" s="66"/>
      <c r="Q82" s="66"/>
      <c r="R82" s="66"/>
      <c r="S82" s="66"/>
      <c r="T82" s="68">
        <v>762493.02</v>
      </c>
      <c r="U82" s="63">
        <v>133792.67000000001</v>
      </c>
      <c r="V82" s="63"/>
      <c r="W82" s="63"/>
      <c r="X82" s="63"/>
      <c r="Y82" s="63"/>
      <c r="Z82" s="63">
        <f>T82-U82</f>
        <v>628700.35</v>
      </c>
      <c r="AA82" s="63"/>
      <c r="AB82" s="69">
        <v>66035.759999999995</v>
      </c>
      <c r="AC82" s="63">
        <f>Z82</f>
        <v>628700.35</v>
      </c>
      <c r="AD82" s="66">
        <f t="shared" si="21"/>
        <v>440685.61</v>
      </c>
      <c r="AE82" s="67">
        <v>188014.74</v>
      </c>
      <c r="AF82" s="68">
        <v>0</v>
      </c>
      <c r="AG82" s="63"/>
      <c r="AH82" s="63"/>
      <c r="AI82" s="63"/>
      <c r="AJ82" s="63"/>
      <c r="AK82" s="63"/>
      <c r="AL82" s="63">
        <v>0</v>
      </c>
      <c r="AM82" s="63"/>
      <c r="AN82" s="69"/>
      <c r="AO82" s="69">
        <f t="shared" si="22"/>
        <v>18591.36</v>
      </c>
      <c r="AP82" s="69">
        <v>6603.6</v>
      </c>
      <c r="AQ82" s="63">
        <v>0</v>
      </c>
      <c r="AR82" s="66">
        <v>18591.36</v>
      </c>
      <c r="AS82" s="67">
        <f t="shared" si="23"/>
        <v>-18591.36</v>
      </c>
      <c r="AT82" s="68">
        <f t="shared" si="0"/>
        <v>762493.02</v>
      </c>
      <c r="AU82" s="63">
        <f>U82</f>
        <v>133792.67000000001</v>
      </c>
      <c r="AV82" s="63"/>
      <c r="AW82" s="63"/>
      <c r="AX82" s="63"/>
      <c r="AY82" s="63"/>
      <c r="AZ82" s="63">
        <f>AT82-AY82-AV82-AU82</f>
        <v>628700.35</v>
      </c>
      <c r="BA82" s="63"/>
      <c r="BB82" s="69">
        <f>AB82-AP82</f>
        <v>59432.159999999996</v>
      </c>
      <c r="BC82" s="63">
        <f>AZ82</f>
        <v>628700.35</v>
      </c>
      <c r="BD82" s="66">
        <f>BC82-BE82</f>
        <v>459276.97</v>
      </c>
      <c r="BE82" s="67">
        <f>AE82+AF82-AR82</f>
        <v>169423.38</v>
      </c>
      <c r="BF82" s="57"/>
      <c r="BG82" s="90"/>
      <c r="BH82" s="91"/>
      <c r="BI82" s="91">
        <f>BE82</f>
        <v>169423.38</v>
      </c>
      <c r="BJ82" s="73"/>
      <c r="BK82" s="73"/>
      <c r="BL82" s="73"/>
      <c r="BM82" s="73"/>
      <c r="BN82" s="73"/>
      <c r="BO82" s="73"/>
      <c r="BP82" s="73"/>
      <c r="BQ82" s="72"/>
      <c r="BR82" s="73"/>
      <c r="BS82" s="73"/>
    </row>
    <row r="83" spans="2:71" s="47" customFormat="1" ht="12.75" customHeight="1" x14ac:dyDescent="0.2">
      <c r="B83" s="48"/>
      <c r="C83" s="187" t="s">
        <v>178</v>
      </c>
      <c r="D83" s="188"/>
      <c r="E83" s="188"/>
      <c r="F83" s="188"/>
      <c r="G83" s="189"/>
      <c r="H83" s="63">
        <v>647</v>
      </c>
      <c r="I83" s="92">
        <v>36130</v>
      </c>
      <c r="J83" s="92">
        <v>36130</v>
      </c>
      <c r="K83" s="92"/>
      <c r="L83" s="64">
        <v>32</v>
      </c>
      <c r="M83" s="65" t="s">
        <v>119</v>
      </c>
      <c r="N83" s="66"/>
      <c r="O83" s="66"/>
      <c r="P83" s="66"/>
      <c r="Q83" s="66"/>
      <c r="R83" s="66"/>
      <c r="S83" s="66"/>
      <c r="T83" s="68">
        <v>133844.19</v>
      </c>
      <c r="U83" s="63"/>
      <c r="V83" s="63"/>
      <c r="W83" s="63"/>
      <c r="X83" s="63"/>
      <c r="Y83" s="63"/>
      <c r="Z83" s="63">
        <v>133844.19</v>
      </c>
      <c r="AA83" s="63"/>
      <c r="AB83" s="69"/>
      <c r="AC83" s="63">
        <v>133844.19</v>
      </c>
      <c r="AD83" s="66">
        <f t="shared" si="21"/>
        <v>110036.22</v>
      </c>
      <c r="AE83" s="145">
        <v>23807.97</v>
      </c>
      <c r="AF83" s="68">
        <v>7933.3</v>
      </c>
      <c r="AG83" s="63"/>
      <c r="AH83" s="63"/>
      <c r="AI83" s="63"/>
      <c r="AJ83" s="63"/>
      <c r="AK83" s="63"/>
      <c r="AL83" s="63">
        <f>AF83</f>
        <v>7933.3</v>
      </c>
      <c r="AM83" s="63"/>
      <c r="AN83" s="69"/>
      <c r="AO83" s="69">
        <v>5030.6000000000004</v>
      </c>
      <c r="AP83" s="69"/>
      <c r="AQ83" s="63">
        <v>0</v>
      </c>
      <c r="AR83" s="66">
        <f>AO83</f>
        <v>5030.6000000000004</v>
      </c>
      <c r="AS83" s="67">
        <f t="shared" si="23"/>
        <v>-5030.6000000000004</v>
      </c>
      <c r="AT83" s="68">
        <f>T83+AF83</f>
        <v>141777.49</v>
      </c>
      <c r="AU83" s="63"/>
      <c r="AV83" s="63"/>
      <c r="AW83" s="63"/>
      <c r="AX83" s="63"/>
      <c r="AY83" s="63"/>
      <c r="AZ83" s="63">
        <f t="shared" si="2"/>
        <v>141777.49</v>
      </c>
      <c r="BA83" s="63"/>
      <c r="BB83" s="69">
        <f t="shared" ref="BB83:BB121" si="26">AB83-AP83</f>
        <v>0</v>
      </c>
      <c r="BC83" s="63">
        <f>AZ83-BB83-BA83</f>
        <v>141777.49</v>
      </c>
      <c r="BD83" s="66">
        <f t="shared" si="24"/>
        <v>115066.81999999999</v>
      </c>
      <c r="BE83" s="67">
        <f t="shared" si="25"/>
        <v>26710.67</v>
      </c>
      <c r="BF83" s="57"/>
      <c r="BG83" s="90"/>
      <c r="BH83" s="91"/>
      <c r="BI83" s="91">
        <f>BE83</f>
        <v>26710.67</v>
      </c>
      <c r="BJ83" s="73"/>
      <c r="BK83" s="73"/>
      <c r="BL83" s="73"/>
      <c r="BM83" s="73"/>
      <c r="BN83" s="73"/>
      <c r="BO83" s="73"/>
      <c r="BP83" s="73"/>
      <c r="BQ83" s="72"/>
      <c r="BR83" s="73"/>
      <c r="BS83" s="73"/>
    </row>
    <row r="84" spans="2:71" s="47" customFormat="1" ht="12.75" customHeight="1" x14ac:dyDescent="0.2">
      <c r="B84" s="48"/>
      <c r="C84" s="187" t="s">
        <v>179</v>
      </c>
      <c r="D84" s="188"/>
      <c r="E84" s="188"/>
      <c r="F84" s="188"/>
      <c r="G84" s="189"/>
      <c r="H84" s="63">
        <v>649</v>
      </c>
      <c r="I84" s="92">
        <v>36647</v>
      </c>
      <c r="J84" s="92">
        <v>36647</v>
      </c>
      <c r="K84" s="92"/>
      <c r="L84" s="64">
        <v>30</v>
      </c>
      <c r="M84" s="65" t="s">
        <v>119</v>
      </c>
      <c r="N84" s="66"/>
      <c r="O84" s="66"/>
      <c r="P84" s="66"/>
      <c r="Q84" s="66"/>
      <c r="R84" s="66"/>
      <c r="S84" s="66"/>
      <c r="T84" s="68">
        <v>243920.32</v>
      </c>
      <c r="U84" s="63"/>
      <c r="V84" s="63"/>
      <c r="W84" s="63"/>
      <c r="X84" s="63"/>
      <c r="Y84" s="63"/>
      <c r="Z84" s="63">
        <v>243920.32</v>
      </c>
      <c r="AA84" s="63"/>
      <c r="AB84" s="69"/>
      <c r="AC84" s="63">
        <v>243920.32</v>
      </c>
      <c r="AD84" s="144">
        <f t="shared" si="21"/>
        <v>197928.05000000002</v>
      </c>
      <c r="AE84" s="145">
        <v>45992.27</v>
      </c>
      <c r="AF84" s="68">
        <v>0</v>
      </c>
      <c r="AG84" s="63"/>
      <c r="AH84" s="63"/>
      <c r="AI84" s="63"/>
      <c r="AJ84" s="63"/>
      <c r="AK84" s="63"/>
      <c r="AL84" s="63">
        <v>0</v>
      </c>
      <c r="AM84" s="63"/>
      <c r="AN84" s="69"/>
      <c r="AO84" s="69">
        <f>AR84</f>
        <v>8623.48</v>
      </c>
      <c r="AP84" s="69"/>
      <c r="AQ84" s="63">
        <v>0</v>
      </c>
      <c r="AR84" s="66">
        <v>8623.48</v>
      </c>
      <c r="AS84" s="67">
        <f t="shared" si="23"/>
        <v>-8623.48</v>
      </c>
      <c r="AT84" s="68">
        <f t="shared" si="0"/>
        <v>243920.32</v>
      </c>
      <c r="AU84" s="63"/>
      <c r="AV84" s="63"/>
      <c r="AW84" s="63"/>
      <c r="AX84" s="63"/>
      <c r="AY84" s="63"/>
      <c r="AZ84" s="63">
        <f t="shared" si="2"/>
        <v>243920.32</v>
      </c>
      <c r="BA84" s="63"/>
      <c r="BB84" s="69">
        <f t="shared" si="26"/>
        <v>0</v>
      </c>
      <c r="BC84" s="63">
        <f>AZ84-BB84-BA84</f>
        <v>243920.32</v>
      </c>
      <c r="BD84" s="66">
        <f t="shared" si="24"/>
        <v>206551.53000000003</v>
      </c>
      <c r="BE84" s="67">
        <f t="shared" si="25"/>
        <v>37368.789999999994</v>
      </c>
      <c r="BF84" s="57"/>
      <c r="BG84" s="90"/>
      <c r="BH84" s="91"/>
      <c r="BI84" s="91">
        <f>BE84</f>
        <v>37368.789999999994</v>
      </c>
      <c r="BJ84" s="73"/>
      <c r="BK84" s="73"/>
      <c r="BL84" s="73"/>
      <c r="BM84" s="73"/>
      <c r="BN84" s="73"/>
      <c r="BO84" s="73"/>
      <c r="BP84" s="73"/>
      <c r="BQ84" s="72"/>
      <c r="BR84" s="73"/>
      <c r="BS84" s="73"/>
    </row>
    <row r="85" spans="2:71" s="47" customFormat="1" ht="13.5" customHeight="1" x14ac:dyDescent="0.2">
      <c r="B85" s="48"/>
      <c r="C85" s="187" t="s">
        <v>180</v>
      </c>
      <c r="D85" s="188"/>
      <c r="E85" s="188"/>
      <c r="F85" s="188"/>
      <c r="G85" s="189"/>
      <c r="H85" s="63">
        <v>797</v>
      </c>
      <c r="I85" s="92">
        <v>43383</v>
      </c>
      <c r="J85" s="92">
        <v>43383</v>
      </c>
      <c r="K85" s="92"/>
      <c r="L85" s="64">
        <v>27</v>
      </c>
      <c r="M85" s="65" t="s">
        <v>119</v>
      </c>
      <c r="N85" s="66"/>
      <c r="O85" s="66" t="s">
        <v>158</v>
      </c>
      <c r="P85" s="66"/>
      <c r="Q85" s="66"/>
      <c r="R85" s="66"/>
      <c r="S85" s="66"/>
      <c r="T85" s="140">
        <v>1920</v>
      </c>
      <c r="U85" s="63"/>
      <c r="V85" s="74"/>
      <c r="W85" s="63"/>
      <c r="X85" s="63"/>
      <c r="Y85" s="63"/>
      <c r="Z85" s="63">
        <v>1920</v>
      </c>
      <c r="AA85" s="63"/>
      <c r="AB85" s="69"/>
      <c r="AC85" s="63">
        <v>1920</v>
      </c>
      <c r="AD85" s="144">
        <f t="shared" si="21"/>
        <v>438.07999999999993</v>
      </c>
      <c r="AE85" s="145">
        <v>1481.92</v>
      </c>
      <c r="AF85" s="68">
        <v>0</v>
      </c>
      <c r="AG85" s="63"/>
      <c r="AH85" s="63">
        <f>AF85</f>
        <v>0</v>
      </c>
      <c r="AI85" s="63"/>
      <c r="AJ85" s="63"/>
      <c r="AK85" s="63"/>
      <c r="AL85" s="63">
        <v>0</v>
      </c>
      <c r="AM85" s="63"/>
      <c r="AN85" s="69"/>
      <c r="AO85" s="69">
        <f t="shared" si="22"/>
        <v>71.040000000000006</v>
      </c>
      <c r="AP85" s="69"/>
      <c r="AQ85" s="63">
        <v>0</v>
      </c>
      <c r="AR85" s="66">
        <v>71.040000000000006</v>
      </c>
      <c r="AS85" s="67">
        <f t="shared" si="23"/>
        <v>-71.040000000000006</v>
      </c>
      <c r="AT85" s="68">
        <f t="shared" si="0"/>
        <v>1920</v>
      </c>
      <c r="AU85" s="63"/>
      <c r="AV85" s="63"/>
      <c r="AW85" s="63"/>
      <c r="AX85" s="63"/>
      <c r="AY85" s="63"/>
      <c r="AZ85" s="63">
        <v>1920</v>
      </c>
      <c r="BA85" s="63"/>
      <c r="BB85" s="69">
        <f t="shared" si="26"/>
        <v>0</v>
      </c>
      <c r="BC85" s="63">
        <f>AT85-BB85-BA85</f>
        <v>1920</v>
      </c>
      <c r="BD85" s="66">
        <f t="shared" si="24"/>
        <v>509.11999999999989</v>
      </c>
      <c r="BE85" s="67">
        <f t="shared" si="25"/>
        <v>1410.88</v>
      </c>
      <c r="BF85" s="57"/>
      <c r="BG85" s="90">
        <f>BE85</f>
        <v>1410.88</v>
      </c>
      <c r="BH85" s="91"/>
      <c r="BI85" s="91"/>
      <c r="BJ85" s="73"/>
      <c r="BK85" s="73"/>
      <c r="BL85" s="73"/>
      <c r="BM85" s="73"/>
      <c r="BN85" s="73"/>
      <c r="BO85" s="73"/>
      <c r="BP85" s="73"/>
      <c r="BQ85" s="72"/>
      <c r="BR85" s="73"/>
      <c r="BS85" s="73"/>
    </row>
    <row r="86" spans="2:71" s="47" customFormat="1" ht="12.75" customHeight="1" x14ac:dyDescent="0.2">
      <c r="B86" s="48"/>
      <c r="C86" s="187" t="s">
        <v>181</v>
      </c>
      <c r="D86" s="188"/>
      <c r="E86" s="188"/>
      <c r="F86" s="188"/>
      <c r="G86" s="189"/>
      <c r="H86" s="63">
        <v>798</v>
      </c>
      <c r="I86" s="92">
        <v>43383</v>
      </c>
      <c r="J86" s="92">
        <v>43383</v>
      </c>
      <c r="K86" s="92"/>
      <c r="L86" s="64">
        <v>30</v>
      </c>
      <c r="M86" s="65" t="s">
        <v>119</v>
      </c>
      <c r="N86" s="66"/>
      <c r="O86" s="66" t="s">
        <v>182</v>
      </c>
      <c r="P86" s="66"/>
      <c r="Q86" s="66"/>
      <c r="R86" s="66"/>
      <c r="S86" s="66"/>
      <c r="T86" s="68">
        <v>3330.04</v>
      </c>
      <c r="U86" s="63"/>
      <c r="V86" s="63"/>
      <c r="W86" s="63"/>
      <c r="X86" s="63"/>
      <c r="Y86" s="63"/>
      <c r="Z86" s="63">
        <v>3330.04</v>
      </c>
      <c r="AA86" s="63"/>
      <c r="AB86" s="69"/>
      <c r="AC86" s="63">
        <v>3330.04</v>
      </c>
      <c r="AD86" s="66">
        <f t="shared" si="21"/>
        <v>684.5</v>
      </c>
      <c r="AE86" s="145">
        <v>2645.54</v>
      </c>
      <c r="AF86" s="68">
        <v>0</v>
      </c>
      <c r="AG86" s="63"/>
      <c r="AH86" s="63">
        <f>AF86</f>
        <v>0</v>
      </c>
      <c r="AI86" s="63"/>
      <c r="AJ86" s="63"/>
      <c r="AK86" s="63"/>
      <c r="AL86" s="63">
        <v>0</v>
      </c>
      <c r="AM86" s="63"/>
      <c r="AN86" s="69"/>
      <c r="AO86" s="69">
        <f t="shared" si="22"/>
        <v>111</v>
      </c>
      <c r="AP86" s="69"/>
      <c r="AQ86" s="63">
        <v>0</v>
      </c>
      <c r="AR86" s="66">
        <v>111</v>
      </c>
      <c r="AS86" s="67">
        <f t="shared" si="23"/>
        <v>-111</v>
      </c>
      <c r="AT86" s="68">
        <f t="shared" si="0"/>
        <v>3330.04</v>
      </c>
      <c r="AU86" s="63"/>
      <c r="AV86" s="63"/>
      <c r="AW86" s="63"/>
      <c r="AX86" s="63"/>
      <c r="AY86" s="63"/>
      <c r="AZ86" s="63">
        <v>3330.04</v>
      </c>
      <c r="BA86" s="63"/>
      <c r="BB86" s="69">
        <f t="shared" si="26"/>
        <v>0</v>
      </c>
      <c r="BC86" s="63">
        <f>AT86-BB86-BA86</f>
        <v>3330.04</v>
      </c>
      <c r="BD86" s="144">
        <f t="shared" si="24"/>
        <v>795.5</v>
      </c>
      <c r="BE86" s="145">
        <f t="shared" si="25"/>
        <v>2534.54</v>
      </c>
      <c r="BF86" s="57"/>
      <c r="BG86" s="90"/>
      <c r="BH86" s="91"/>
      <c r="BI86" s="91">
        <f>BE86</f>
        <v>2534.54</v>
      </c>
      <c r="BJ86" s="73"/>
      <c r="BK86" s="73"/>
      <c r="BL86" s="73"/>
      <c r="BM86" s="73"/>
      <c r="BN86" s="73"/>
      <c r="BO86" s="73"/>
      <c r="BP86" s="73"/>
      <c r="BQ86" s="72"/>
      <c r="BR86" s="73"/>
      <c r="BS86" s="73"/>
    </row>
    <row r="87" spans="2:71" s="47" customFormat="1" ht="24.75" customHeight="1" x14ac:dyDescent="0.2">
      <c r="B87" s="62"/>
      <c r="C87" s="208" t="s">
        <v>183</v>
      </c>
      <c r="D87" s="209"/>
      <c r="E87" s="209"/>
      <c r="F87" s="209"/>
      <c r="G87" s="210"/>
      <c r="H87" s="63"/>
      <c r="I87" s="63"/>
      <c r="J87" s="63"/>
      <c r="K87" s="63"/>
      <c r="L87" s="64"/>
      <c r="M87" s="65"/>
      <c r="N87" s="66"/>
      <c r="O87" s="66"/>
      <c r="P87" s="66"/>
      <c r="Q87" s="66"/>
      <c r="R87" s="66"/>
      <c r="S87" s="66"/>
      <c r="T87" s="68"/>
      <c r="U87" s="63"/>
      <c r="V87" s="63"/>
      <c r="W87" s="63"/>
      <c r="X87" s="63"/>
      <c r="Y87" s="63"/>
      <c r="Z87" s="63"/>
      <c r="AA87" s="63"/>
      <c r="AB87" s="69"/>
      <c r="AC87" s="63"/>
      <c r="AD87" s="66"/>
      <c r="AE87" s="67"/>
      <c r="AF87" s="68"/>
      <c r="AG87" s="63"/>
      <c r="AH87" s="63"/>
      <c r="AI87" s="63"/>
      <c r="AJ87" s="63"/>
      <c r="AK87" s="63"/>
      <c r="AL87" s="63"/>
      <c r="AM87" s="63"/>
      <c r="AN87" s="69"/>
      <c r="AO87" s="69"/>
      <c r="AP87" s="69"/>
      <c r="AQ87" s="63"/>
      <c r="AR87" s="66"/>
      <c r="AS87" s="67"/>
      <c r="AT87" s="68">
        <f t="shared" si="0"/>
        <v>0</v>
      </c>
      <c r="AU87" s="63"/>
      <c r="AV87" s="63"/>
      <c r="AW87" s="63"/>
      <c r="AX87" s="63"/>
      <c r="AY87" s="63"/>
      <c r="AZ87" s="63"/>
      <c r="BA87" s="63"/>
      <c r="BB87" s="69">
        <f t="shared" si="26"/>
        <v>0</v>
      </c>
      <c r="BC87" s="63"/>
      <c r="BD87" s="66"/>
      <c r="BE87" s="67"/>
      <c r="BF87" s="57"/>
      <c r="BG87" s="90"/>
      <c r="BH87" s="91"/>
      <c r="BI87" s="91"/>
      <c r="BJ87" s="73"/>
      <c r="BK87" s="73"/>
      <c r="BL87" s="73"/>
      <c r="BM87" s="73"/>
      <c r="BN87" s="73"/>
      <c r="BO87" s="73"/>
      <c r="BP87" s="73"/>
      <c r="BQ87" s="72"/>
      <c r="BR87" s="73"/>
      <c r="BS87" s="73"/>
    </row>
    <row r="88" spans="2:71" s="47" customFormat="1" ht="12.75" customHeight="1" x14ac:dyDescent="0.2">
      <c r="B88" s="62"/>
      <c r="C88" s="187" t="s">
        <v>184</v>
      </c>
      <c r="D88" s="188"/>
      <c r="E88" s="188"/>
      <c r="F88" s="188"/>
      <c r="G88" s="189"/>
      <c r="H88" s="63">
        <v>603</v>
      </c>
      <c r="I88" s="92">
        <v>31048</v>
      </c>
      <c r="J88" s="92">
        <v>31048</v>
      </c>
      <c r="K88" s="92"/>
      <c r="L88" s="64">
        <v>50</v>
      </c>
      <c r="M88" s="65" t="s">
        <v>119</v>
      </c>
      <c r="N88" s="66"/>
      <c r="O88" s="66"/>
      <c r="P88" s="66"/>
      <c r="Q88" s="66"/>
      <c r="R88" s="66"/>
      <c r="S88" s="66"/>
      <c r="T88" s="68">
        <v>3702.5</v>
      </c>
      <c r="U88" s="63"/>
      <c r="V88" s="63"/>
      <c r="W88" s="63"/>
      <c r="X88" s="63"/>
      <c r="Y88" s="63"/>
      <c r="Z88" s="63">
        <v>3702.5</v>
      </c>
      <c r="AA88" s="63"/>
      <c r="AB88" s="69"/>
      <c r="AC88" s="63">
        <v>3702.5</v>
      </c>
      <c r="AD88" s="66">
        <f t="shared" ref="AD88:AD94" si="27">AC88-AE88</f>
        <v>3500.23</v>
      </c>
      <c r="AE88" s="67">
        <v>202.27</v>
      </c>
      <c r="AF88" s="68">
        <v>0</v>
      </c>
      <c r="AG88" s="63"/>
      <c r="AH88" s="63"/>
      <c r="AI88" s="63"/>
      <c r="AJ88" s="63"/>
      <c r="AK88" s="63"/>
      <c r="AL88" s="63">
        <v>0</v>
      </c>
      <c r="AM88" s="63"/>
      <c r="AN88" s="69"/>
      <c r="AO88" s="69">
        <f>AR88</f>
        <v>18.54</v>
      </c>
      <c r="AP88" s="69"/>
      <c r="AQ88" s="63">
        <v>0</v>
      </c>
      <c r="AR88" s="66">
        <v>18.54</v>
      </c>
      <c r="AS88" s="67">
        <f t="shared" ref="AS88:AS94" si="28">-AR88</f>
        <v>-18.54</v>
      </c>
      <c r="AT88" s="68">
        <f t="shared" si="0"/>
        <v>3702.5</v>
      </c>
      <c r="AU88" s="63"/>
      <c r="AV88" s="63"/>
      <c r="AW88" s="63"/>
      <c r="AX88" s="63"/>
      <c r="AY88" s="63"/>
      <c r="AZ88" s="63">
        <f t="shared" si="2"/>
        <v>3702.5</v>
      </c>
      <c r="BA88" s="63"/>
      <c r="BB88" s="69">
        <f t="shared" si="26"/>
        <v>0</v>
      </c>
      <c r="BC88" s="63">
        <f t="shared" ref="BC88:BC94" si="29">AZ88-BB88-BA88</f>
        <v>3702.5</v>
      </c>
      <c r="BD88" s="66">
        <f t="shared" ref="BD88:BD94" si="30">BC88-BE88</f>
        <v>3518.77</v>
      </c>
      <c r="BE88" s="67">
        <f t="shared" ref="BE88:BE94" si="31">AE88+AF88-AR88</f>
        <v>183.73000000000002</v>
      </c>
      <c r="BF88" s="57"/>
      <c r="BG88" s="90">
        <f>BE88</f>
        <v>183.73000000000002</v>
      </c>
      <c r="BH88" s="91"/>
      <c r="BI88" s="91"/>
      <c r="BJ88" s="73"/>
      <c r="BK88" s="73"/>
      <c r="BL88" s="73"/>
      <c r="BM88" s="73"/>
      <c r="BN88" s="73"/>
      <c r="BO88" s="73"/>
      <c r="BP88" s="73"/>
      <c r="BQ88" s="72"/>
      <c r="BR88" s="73"/>
      <c r="BS88" s="73"/>
    </row>
    <row r="89" spans="2:71" s="47" customFormat="1" ht="12.75" customHeight="1" x14ac:dyDescent="0.2">
      <c r="B89" s="62"/>
      <c r="C89" s="187" t="s">
        <v>185</v>
      </c>
      <c r="D89" s="188"/>
      <c r="E89" s="188"/>
      <c r="F89" s="188"/>
      <c r="G89" s="189"/>
      <c r="H89" s="63">
        <v>346</v>
      </c>
      <c r="I89" s="92">
        <v>37924</v>
      </c>
      <c r="J89" s="92">
        <v>37924</v>
      </c>
      <c r="K89" s="92"/>
      <c r="L89" s="64">
        <v>14</v>
      </c>
      <c r="M89" s="65" t="s">
        <v>128</v>
      </c>
      <c r="N89" s="66"/>
      <c r="O89" s="66"/>
      <c r="P89" s="66"/>
      <c r="Q89" s="66"/>
      <c r="R89" s="66"/>
      <c r="S89" s="66"/>
      <c r="T89" s="68">
        <v>511.43</v>
      </c>
      <c r="U89" s="63"/>
      <c r="V89" s="63"/>
      <c r="W89" s="63"/>
      <c r="X89" s="63"/>
      <c r="Y89" s="63"/>
      <c r="Z89" s="63">
        <v>511.43</v>
      </c>
      <c r="AA89" s="63"/>
      <c r="AB89" s="69"/>
      <c r="AC89" s="63">
        <v>511.43</v>
      </c>
      <c r="AD89" s="66">
        <f t="shared" si="27"/>
        <v>511.14</v>
      </c>
      <c r="AE89" s="67">
        <v>0.29000000000002046</v>
      </c>
      <c r="AF89" s="68">
        <v>-511.43</v>
      </c>
      <c r="AG89" s="63"/>
      <c r="AH89" s="63"/>
      <c r="AI89" s="63"/>
      <c r="AJ89" s="63"/>
      <c r="AK89" s="63"/>
      <c r="AL89" s="63">
        <f>AF89</f>
        <v>-511.43</v>
      </c>
      <c r="AM89" s="63"/>
      <c r="AN89" s="69"/>
      <c r="AO89" s="69"/>
      <c r="AP89" s="69"/>
      <c r="AQ89" s="63">
        <v>0</v>
      </c>
      <c r="AR89" s="66">
        <v>0</v>
      </c>
      <c r="AS89" s="67">
        <f t="shared" si="28"/>
        <v>0</v>
      </c>
      <c r="AT89" s="68">
        <f t="shared" si="0"/>
        <v>0</v>
      </c>
      <c r="AU89" s="63"/>
      <c r="AV89" s="63"/>
      <c r="AW89" s="63"/>
      <c r="AX89" s="63"/>
      <c r="AY89" s="63"/>
      <c r="AZ89" s="63">
        <f t="shared" si="2"/>
        <v>0</v>
      </c>
      <c r="BA89" s="63"/>
      <c r="BB89" s="69">
        <f t="shared" si="26"/>
        <v>0</v>
      </c>
      <c r="BC89" s="63">
        <f t="shared" si="29"/>
        <v>0</v>
      </c>
      <c r="BD89" s="66">
        <v>0</v>
      </c>
      <c r="BE89" s="67">
        <v>0</v>
      </c>
      <c r="BF89" s="57"/>
      <c r="BG89" s="90">
        <f t="shared" ref="BG89:BG94" si="32">BE89*$BG$12</f>
        <v>0</v>
      </c>
      <c r="BH89" s="91"/>
      <c r="BI89" s="91">
        <f t="shared" ref="BI89:BI94" si="33">BE89*$BI$12</f>
        <v>0</v>
      </c>
      <c r="BJ89" s="73"/>
      <c r="BK89" s="73">
        <f t="shared" ref="BK89:BK94" si="34">BE89*$BK$12</f>
        <v>0</v>
      </c>
      <c r="BL89" s="73"/>
      <c r="BM89" s="73">
        <f t="shared" ref="BM89:BM94" si="35">BE89*$BM$12</f>
        <v>0</v>
      </c>
      <c r="BN89" s="73"/>
      <c r="BO89" s="73">
        <f t="shared" ref="BO89:BO94" si="36">BE89*$BO$12</f>
        <v>0</v>
      </c>
      <c r="BP89" s="73"/>
      <c r="BQ89" s="72">
        <f t="shared" ref="BQ89:BQ94" si="37">BE89*$BQ$12</f>
        <v>0</v>
      </c>
      <c r="BR89" s="73"/>
      <c r="BS89" s="73">
        <f t="shared" ref="BS89:BS94" si="38">BE89*$BS$12</f>
        <v>0</v>
      </c>
    </row>
    <row r="90" spans="2:71" s="47" customFormat="1" ht="15" customHeight="1" x14ac:dyDescent="0.2">
      <c r="B90" s="62"/>
      <c r="C90" s="187" t="s">
        <v>186</v>
      </c>
      <c r="D90" s="188"/>
      <c r="E90" s="188"/>
      <c r="F90" s="188"/>
      <c r="G90" s="189"/>
      <c r="H90" s="162" t="s">
        <v>187</v>
      </c>
      <c r="I90" s="92">
        <v>35034</v>
      </c>
      <c r="J90" s="92">
        <v>35034</v>
      </c>
      <c r="K90" s="92"/>
      <c r="L90" s="64">
        <v>30</v>
      </c>
      <c r="M90" s="65" t="s">
        <v>128</v>
      </c>
      <c r="N90" s="66"/>
      <c r="O90" s="66"/>
      <c r="P90" s="66"/>
      <c r="Q90" s="66"/>
      <c r="R90" s="66"/>
      <c r="S90" s="66"/>
      <c r="T90" s="68">
        <v>1396.84</v>
      </c>
      <c r="U90" s="63"/>
      <c r="V90" s="63"/>
      <c r="W90" s="63"/>
      <c r="X90" s="63"/>
      <c r="Y90" s="63"/>
      <c r="Z90" s="63">
        <v>1396.84</v>
      </c>
      <c r="AA90" s="63"/>
      <c r="AB90" s="69"/>
      <c r="AC90" s="63">
        <v>1396.84</v>
      </c>
      <c r="AD90" s="66">
        <f t="shared" si="27"/>
        <v>1349.6999999999998</v>
      </c>
      <c r="AE90" s="67">
        <v>47.14</v>
      </c>
      <c r="AF90" s="68">
        <v>0</v>
      </c>
      <c r="AG90" s="63"/>
      <c r="AH90" s="63"/>
      <c r="AI90" s="63"/>
      <c r="AJ90" s="63"/>
      <c r="AK90" s="63"/>
      <c r="AL90" s="63">
        <v>0</v>
      </c>
      <c r="AM90" s="63"/>
      <c r="AN90" s="69"/>
      <c r="AO90" s="69">
        <v>46.85</v>
      </c>
      <c r="AP90" s="69"/>
      <c r="AQ90" s="63"/>
      <c r="AR90" s="66">
        <v>46.85</v>
      </c>
      <c r="AS90" s="67">
        <f t="shared" si="28"/>
        <v>-46.85</v>
      </c>
      <c r="AT90" s="68">
        <f t="shared" si="0"/>
        <v>1396.84</v>
      </c>
      <c r="AU90" s="63"/>
      <c r="AV90" s="63"/>
      <c r="AW90" s="63"/>
      <c r="AX90" s="63"/>
      <c r="AY90" s="63"/>
      <c r="AZ90" s="63">
        <f t="shared" si="2"/>
        <v>1396.84</v>
      </c>
      <c r="BA90" s="63"/>
      <c r="BB90" s="69">
        <f>AB90-AP90</f>
        <v>0</v>
      </c>
      <c r="BC90" s="63">
        <v>1396.84</v>
      </c>
      <c r="BD90" s="66">
        <f t="shared" si="30"/>
        <v>1396.55</v>
      </c>
      <c r="BE90" s="67">
        <f t="shared" si="31"/>
        <v>0.28999999999999915</v>
      </c>
      <c r="BF90" s="57"/>
      <c r="BG90" s="90">
        <f t="shared" si="32"/>
        <v>5.9234170969911119E-2</v>
      </c>
      <c r="BH90" s="91"/>
      <c r="BI90" s="91">
        <f t="shared" si="33"/>
        <v>8.1345187098420379E-3</v>
      </c>
      <c r="BJ90" s="73"/>
      <c r="BK90" s="73">
        <f t="shared" si="34"/>
        <v>4.3771666763272868E-3</v>
      </c>
      <c r="BL90" s="73"/>
      <c r="BM90" s="73">
        <f t="shared" si="35"/>
        <v>0</v>
      </c>
      <c r="BN90" s="73"/>
      <c r="BO90" s="73">
        <f t="shared" si="36"/>
        <v>3.2027858246360336E-5</v>
      </c>
      <c r="BP90" s="73"/>
      <c r="BQ90" s="72">
        <f t="shared" si="37"/>
        <v>1.0914848116408273E-2</v>
      </c>
      <c r="BR90" s="73"/>
      <c r="BS90" s="73">
        <f t="shared" si="38"/>
        <v>0.20730726766926402</v>
      </c>
    </row>
    <row r="91" spans="2:71" s="47" customFormat="1" ht="12.75" customHeight="1" x14ac:dyDescent="0.2">
      <c r="B91" s="62"/>
      <c r="C91" s="187" t="s">
        <v>188</v>
      </c>
      <c r="D91" s="188"/>
      <c r="E91" s="188"/>
      <c r="F91" s="188"/>
      <c r="G91" s="189"/>
      <c r="H91" s="162" t="s">
        <v>189</v>
      </c>
      <c r="I91" s="92">
        <v>35034</v>
      </c>
      <c r="J91" s="92">
        <v>35034</v>
      </c>
      <c r="K91" s="92"/>
      <c r="L91" s="64">
        <v>30</v>
      </c>
      <c r="M91" s="65" t="s">
        <v>128</v>
      </c>
      <c r="N91" s="66"/>
      <c r="O91" s="66"/>
      <c r="P91" s="66"/>
      <c r="Q91" s="66"/>
      <c r="R91" s="66"/>
      <c r="S91" s="66"/>
      <c r="T91" s="68">
        <v>289.62</v>
      </c>
      <c r="U91" s="63"/>
      <c r="V91" s="63"/>
      <c r="W91" s="63"/>
      <c r="X91" s="63"/>
      <c r="Y91" s="63"/>
      <c r="Z91" s="63">
        <v>289.62</v>
      </c>
      <c r="AA91" s="63"/>
      <c r="AB91" s="69"/>
      <c r="AC91" s="63">
        <v>289.62</v>
      </c>
      <c r="AD91" s="66">
        <f t="shared" si="27"/>
        <v>279.38</v>
      </c>
      <c r="AE91" s="67">
        <v>10.24</v>
      </c>
      <c r="AF91" s="68">
        <v>0</v>
      </c>
      <c r="AG91" s="63"/>
      <c r="AH91" s="63"/>
      <c r="AI91" s="63"/>
      <c r="AJ91" s="63"/>
      <c r="AK91" s="63"/>
      <c r="AL91" s="63">
        <v>0</v>
      </c>
      <c r="AM91" s="63"/>
      <c r="AN91" s="69"/>
      <c r="AO91" s="69">
        <v>9.9499999999999993</v>
      </c>
      <c r="AP91" s="69"/>
      <c r="AQ91" s="63"/>
      <c r="AR91" s="66">
        <v>9.9499999999999993</v>
      </c>
      <c r="AS91" s="67">
        <f t="shared" si="28"/>
        <v>-9.9499999999999993</v>
      </c>
      <c r="AT91" s="68">
        <f t="shared" ref="AT91:AT155" si="39">T91+AF91</f>
        <v>289.62</v>
      </c>
      <c r="AU91" s="63"/>
      <c r="AV91" s="63"/>
      <c r="AW91" s="63"/>
      <c r="AX91" s="63"/>
      <c r="AY91" s="63"/>
      <c r="AZ91" s="63">
        <f t="shared" si="2"/>
        <v>289.62</v>
      </c>
      <c r="BA91" s="63"/>
      <c r="BB91" s="69">
        <f t="shared" si="26"/>
        <v>0</v>
      </c>
      <c r="BC91" s="63">
        <v>289.62</v>
      </c>
      <c r="BD91" s="66">
        <f t="shared" si="30"/>
        <v>289.33</v>
      </c>
      <c r="BE91" s="67">
        <f t="shared" si="31"/>
        <v>0.29000000000000092</v>
      </c>
      <c r="BF91" s="57"/>
      <c r="BG91" s="90">
        <f t="shared" si="32"/>
        <v>5.9234170969911487E-2</v>
      </c>
      <c r="BH91" s="91"/>
      <c r="BI91" s="91">
        <f t="shared" si="33"/>
        <v>8.1345187098420882E-3</v>
      </c>
      <c r="BJ91" s="73"/>
      <c r="BK91" s="73">
        <f t="shared" si="34"/>
        <v>4.3771666763273136E-3</v>
      </c>
      <c r="BL91" s="73"/>
      <c r="BM91" s="73">
        <f t="shared" si="35"/>
        <v>0</v>
      </c>
      <c r="BN91" s="73"/>
      <c r="BO91" s="73">
        <f t="shared" si="36"/>
        <v>3.2027858246360533E-5</v>
      </c>
      <c r="BP91" s="73"/>
      <c r="BQ91" s="72">
        <f t="shared" si="37"/>
        <v>1.0914848116408341E-2</v>
      </c>
      <c r="BR91" s="73"/>
      <c r="BS91" s="73">
        <f t="shared" si="38"/>
        <v>0.2073072676692653</v>
      </c>
    </row>
    <row r="92" spans="2:71" s="47" customFormat="1" ht="12.75" customHeight="1" x14ac:dyDescent="0.2">
      <c r="B92" s="62"/>
      <c r="C92" s="187" t="s">
        <v>190</v>
      </c>
      <c r="D92" s="188"/>
      <c r="E92" s="188"/>
      <c r="F92" s="188"/>
      <c r="G92" s="189"/>
      <c r="H92" s="162" t="s">
        <v>191</v>
      </c>
      <c r="I92" s="92">
        <v>36161</v>
      </c>
      <c r="J92" s="92">
        <v>36161</v>
      </c>
      <c r="K92" s="92"/>
      <c r="L92" s="64">
        <v>30</v>
      </c>
      <c r="M92" s="65" t="s">
        <v>128</v>
      </c>
      <c r="N92" s="66"/>
      <c r="O92" s="66"/>
      <c r="P92" s="66"/>
      <c r="Q92" s="66"/>
      <c r="R92" s="66"/>
      <c r="S92" s="66"/>
      <c r="T92" s="68">
        <v>10392.450000000001</v>
      </c>
      <c r="U92" s="63"/>
      <c r="V92" s="63"/>
      <c r="W92" s="63"/>
      <c r="X92" s="63"/>
      <c r="Y92" s="63"/>
      <c r="Z92" s="63">
        <v>10392.450000000001</v>
      </c>
      <c r="AA92" s="63"/>
      <c r="AB92" s="69"/>
      <c r="AC92" s="63">
        <v>10392.450000000001</v>
      </c>
      <c r="AD92" s="66">
        <f t="shared" si="27"/>
        <v>8964.0600000000013</v>
      </c>
      <c r="AE92" s="67">
        <v>1428.39</v>
      </c>
      <c r="AF92" s="68">
        <v>0</v>
      </c>
      <c r="AG92" s="63"/>
      <c r="AH92" s="63"/>
      <c r="AI92" s="63"/>
      <c r="AJ92" s="63"/>
      <c r="AK92" s="63"/>
      <c r="AL92" s="63">
        <v>0</v>
      </c>
      <c r="AM92" s="63"/>
      <c r="AN92" s="69"/>
      <c r="AO92" s="69">
        <v>349.74</v>
      </c>
      <c r="AP92" s="69"/>
      <c r="AQ92" s="63"/>
      <c r="AR92" s="66">
        <v>349.74</v>
      </c>
      <c r="AS92" s="67">
        <f>-AR92</f>
        <v>-349.74</v>
      </c>
      <c r="AT92" s="68">
        <f t="shared" si="39"/>
        <v>10392.450000000001</v>
      </c>
      <c r="AU92" s="63"/>
      <c r="AV92" s="63"/>
      <c r="AW92" s="63"/>
      <c r="AX92" s="63"/>
      <c r="AY92" s="63"/>
      <c r="AZ92" s="63">
        <f t="shared" si="2"/>
        <v>10392.450000000001</v>
      </c>
      <c r="BA92" s="63"/>
      <c r="BB92" s="69">
        <f>AB92-AP92</f>
        <v>0</v>
      </c>
      <c r="BC92" s="63">
        <v>10392.450000000001</v>
      </c>
      <c r="BD92" s="66">
        <f t="shared" si="30"/>
        <v>9313.8000000000011</v>
      </c>
      <c r="BE92" s="67">
        <f>AE92+AF92-AR92</f>
        <v>1078.6500000000001</v>
      </c>
      <c r="BF92" s="57"/>
      <c r="BG92" s="90">
        <f>BE92*$BG$12+0.14</f>
        <v>220.46047764377525</v>
      </c>
      <c r="BH92" s="91"/>
      <c r="BI92" s="91">
        <f t="shared" si="33"/>
        <v>30.256202090934966</v>
      </c>
      <c r="BJ92" s="73"/>
      <c r="BK92" s="73">
        <f t="shared" si="34"/>
        <v>16.280795984208421</v>
      </c>
      <c r="BL92" s="73"/>
      <c r="BM92" s="73">
        <f t="shared" si="35"/>
        <v>0</v>
      </c>
      <c r="BN92" s="73"/>
      <c r="BO92" s="73">
        <f t="shared" si="36"/>
        <v>0.1191270665428851</v>
      </c>
      <c r="BP92" s="73"/>
      <c r="BQ92" s="72">
        <f t="shared" si="37"/>
        <v>40.597589381944211</v>
      </c>
      <c r="BR92" s="73"/>
      <c r="BS92" s="73">
        <f t="shared" si="38"/>
        <v>771.07580783259425</v>
      </c>
    </row>
    <row r="93" spans="2:71" s="47" customFormat="1" ht="12.75" customHeight="1" x14ac:dyDescent="0.2">
      <c r="B93" s="62"/>
      <c r="C93" s="187" t="s">
        <v>192</v>
      </c>
      <c r="D93" s="188"/>
      <c r="E93" s="188"/>
      <c r="F93" s="188"/>
      <c r="G93" s="189"/>
      <c r="H93" s="162" t="s">
        <v>193</v>
      </c>
      <c r="I93" s="92">
        <v>33208</v>
      </c>
      <c r="J93" s="92">
        <v>33208</v>
      </c>
      <c r="K93" s="92"/>
      <c r="L93" s="64">
        <v>50</v>
      </c>
      <c r="M93" s="65" t="s">
        <v>128</v>
      </c>
      <c r="N93" s="66"/>
      <c r="O93" s="66"/>
      <c r="P93" s="66"/>
      <c r="Q93" s="66"/>
      <c r="R93" s="66"/>
      <c r="S93" s="66"/>
      <c r="T93" s="68">
        <v>39276.120000000003</v>
      </c>
      <c r="U93" s="63"/>
      <c r="V93" s="63"/>
      <c r="W93" s="63"/>
      <c r="X93" s="63"/>
      <c r="Y93" s="63"/>
      <c r="Z93" s="63">
        <v>39276.120000000003</v>
      </c>
      <c r="AA93" s="63"/>
      <c r="AB93" s="69"/>
      <c r="AC93" s="63">
        <v>39276.120000000003</v>
      </c>
      <c r="AD93" s="66">
        <f t="shared" si="27"/>
        <v>19036.960000000003</v>
      </c>
      <c r="AE93" s="67">
        <v>20239.16</v>
      </c>
      <c r="AF93" s="68">
        <v>-39276.120000000003</v>
      </c>
      <c r="AG93" s="63"/>
      <c r="AH93" s="63"/>
      <c r="AI93" s="63"/>
      <c r="AJ93" s="63"/>
      <c r="AK93" s="63"/>
      <c r="AL93" s="63">
        <f>AF93</f>
        <v>-39276.120000000003</v>
      </c>
      <c r="AM93" s="63"/>
      <c r="AN93" s="69"/>
      <c r="AO93" s="69">
        <v>944.82</v>
      </c>
      <c r="AP93" s="69"/>
      <c r="AQ93" s="63">
        <v>0</v>
      </c>
      <c r="AR93" s="66">
        <v>944.82</v>
      </c>
      <c r="AS93" s="67">
        <f t="shared" si="28"/>
        <v>-944.82</v>
      </c>
      <c r="AT93" s="68">
        <f t="shared" si="39"/>
        <v>0</v>
      </c>
      <c r="AU93" s="63"/>
      <c r="AV93" s="63"/>
      <c r="AW93" s="63"/>
      <c r="AX93" s="63"/>
      <c r="AY93" s="63"/>
      <c r="AZ93" s="63">
        <f t="shared" si="2"/>
        <v>0</v>
      </c>
      <c r="BA93" s="63"/>
      <c r="BB93" s="69">
        <f t="shared" si="26"/>
        <v>0</v>
      </c>
      <c r="BC93" s="63">
        <f t="shared" si="29"/>
        <v>0</v>
      </c>
      <c r="BD93" s="66">
        <f>AD93+AO93</f>
        <v>19981.780000000002</v>
      </c>
      <c r="BE93" s="67">
        <v>0</v>
      </c>
      <c r="BF93" s="57"/>
      <c r="BG93" s="90">
        <f>BE93*$BG$12</f>
        <v>0</v>
      </c>
      <c r="BH93" s="91"/>
      <c r="BI93" s="91">
        <f t="shared" si="33"/>
        <v>0</v>
      </c>
      <c r="BJ93" s="73"/>
      <c r="BK93" s="73">
        <f t="shared" si="34"/>
        <v>0</v>
      </c>
      <c r="BL93" s="73"/>
      <c r="BM93" s="73">
        <f t="shared" si="35"/>
        <v>0</v>
      </c>
      <c r="BN93" s="73"/>
      <c r="BO93" s="73">
        <f t="shared" si="36"/>
        <v>0</v>
      </c>
      <c r="BP93" s="73"/>
      <c r="BQ93" s="72">
        <f t="shared" si="37"/>
        <v>0</v>
      </c>
      <c r="BR93" s="73"/>
      <c r="BS93" s="73">
        <f t="shared" si="38"/>
        <v>0</v>
      </c>
    </row>
    <row r="94" spans="2:71" s="47" customFormat="1" ht="12.75" customHeight="1" x14ac:dyDescent="0.2">
      <c r="B94" s="62"/>
      <c r="C94" s="187" t="s">
        <v>194</v>
      </c>
      <c r="D94" s="188"/>
      <c r="E94" s="188"/>
      <c r="F94" s="188"/>
      <c r="G94" s="189"/>
      <c r="H94" s="162" t="s">
        <v>195</v>
      </c>
      <c r="I94" s="92">
        <v>35065</v>
      </c>
      <c r="J94" s="92">
        <v>35065</v>
      </c>
      <c r="K94" s="92"/>
      <c r="L94" s="64">
        <v>30</v>
      </c>
      <c r="M94" s="65" t="s">
        <v>128</v>
      </c>
      <c r="N94" s="66"/>
      <c r="O94" s="66"/>
      <c r="P94" s="66"/>
      <c r="Q94" s="66"/>
      <c r="R94" s="66"/>
      <c r="S94" s="66"/>
      <c r="T94" s="68">
        <v>579.24</v>
      </c>
      <c r="U94" s="63"/>
      <c r="V94" s="63"/>
      <c r="W94" s="63"/>
      <c r="X94" s="63"/>
      <c r="Y94" s="63"/>
      <c r="Z94" s="63">
        <v>579.24</v>
      </c>
      <c r="AA94" s="63"/>
      <c r="AB94" s="69"/>
      <c r="AC94" s="63">
        <v>579.24</v>
      </c>
      <c r="AD94" s="66">
        <f t="shared" si="27"/>
        <v>559.96</v>
      </c>
      <c r="AE94" s="67">
        <v>19.28</v>
      </c>
      <c r="AF94" s="68">
        <v>0</v>
      </c>
      <c r="AG94" s="63"/>
      <c r="AH94" s="63"/>
      <c r="AI94" s="63"/>
      <c r="AJ94" s="63"/>
      <c r="AK94" s="63"/>
      <c r="AL94" s="63">
        <v>0</v>
      </c>
      <c r="AM94" s="63"/>
      <c r="AN94" s="69"/>
      <c r="AO94" s="69">
        <v>18.989999999999998</v>
      </c>
      <c r="AP94" s="69"/>
      <c r="AQ94" s="63">
        <v>0</v>
      </c>
      <c r="AR94" s="66">
        <v>18.989999999999998</v>
      </c>
      <c r="AS94" s="67">
        <f t="shared" si="28"/>
        <v>-18.989999999999998</v>
      </c>
      <c r="AT94" s="68">
        <f t="shared" si="39"/>
        <v>579.24</v>
      </c>
      <c r="AU94" s="63"/>
      <c r="AV94" s="63"/>
      <c r="AW94" s="63"/>
      <c r="AX94" s="63"/>
      <c r="AY94" s="63"/>
      <c r="AZ94" s="63">
        <f t="shared" si="2"/>
        <v>579.24</v>
      </c>
      <c r="BA94" s="63"/>
      <c r="BB94" s="69">
        <f t="shared" si="26"/>
        <v>0</v>
      </c>
      <c r="BC94" s="63">
        <f t="shared" si="29"/>
        <v>579.24</v>
      </c>
      <c r="BD94" s="66">
        <f t="shared" si="30"/>
        <v>578.95000000000005</v>
      </c>
      <c r="BE94" s="67">
        <f t="shared" si="31"/>
        <v>0.2900000000000027</v>
      </c>
      <c r="BF94" s="57"/>
      <c r="BG94" s="90">
        <f t="shared" si="32"/>
        <v>5.9234170969911848E-2</v>
      </c>
      <c r="BH94" s="91"/>
      <c r="BI94" s="91">
        <f t="shared" si="33"/>
        <v>8.1345187098421368E-3</v>
      </c>
      <c r="BJ94" s="73"/>
      <c r="BK94" s="73">
        <f t="shared" si="34"/>
        <v>4.3771666763273405E-3</v>
      </c>
      <c r="BL94" s="73"/>
      <c r="BM94" s="73">
        <f t="shared" si="35"/>
        <v>0</v>
      </c>
      <c r="BN94" s="73"/>
      <c r="BO94" s="73">
        <f t="shared" si="36"/>
        <v>3.2027858246360729E-5</v>
      </c>
      <c r="BP94" s="73"/>
      <c r="BQ94" s="72">
        <f t="shared" si="37"/>
        <v>1.0914848116408407E-2</v>
      </c>
      <c r="BR94" s="73"/>
      <c r="BS94" s="73">
        <f t="shared" si="38"/>
        <v>0.20730726766926658</v>
      </c>
    </row>
    <row r="95" spans="2:71" s="47" customFormat="1" ht="12.75" customHeight="1" x14ac:dyDescent="0.2">
      <c r="B95" s="62"/>
      <c r="C95" s="187" t="s">
        <v>196</v>
      </c>
      <c r="D95" s="188"/>
      <c r="E95" s="188"/>
      <c r="F95" s="188"/>
      <c r="G95" s="189"/>
      <c r="H95" s="162" t="s">
        <v>197</v>
      </c>
      <c r="I95" s="92">
        <v>35765</v>
      </c>
      <c r="J95" s="92">
        <v>35765</v>
      </c>
      <c r="K95" s="92"/>
      <c r="L95" s="64">
        <v>7</v>
      </c>
      <c r="M95" s="65" t="s">
        <v>122</v>
      </c>
      <c r="N95" s="66"/>
      <c r="O95" s="66"/>
      <c r="P95" s="66"/>
      <c r="Q95" s="66"/>
      <c r="R95" s="66"/>
      <c r="S95" s="66"/>
      <c r="T95" s="68">
        <v>391.6</v>
      </c>
      <c r="U95" s="63"/>
      <c r="V95" s="63"/>
      <c r="W95" s="63"/>
      <c r="X95" s="63"/>
      <c r="Y95" s="63"/>
      <c r="Z95" s="63">
        <v>391.6</v>
      </c>
      <c r="AA95" s="63"/>
      <c r="AB95" s="69">
        <v>0.28999999999999998</v>
      </c>
      <c r="AC95" s="63"/>
      <c r="AD95" s="66"/>
      <c r="AE95" s="67"/>
      <c r="AF95" s="68">
        <v>0</v>
      </c>
      <c r="AG95" s="63"/>
      <c r="AH95" s="63"/>
      <c r="AI95" s="63"/>
      <c r="AJ95" s="63"/>
      <c r="AK95" s="63"/>
      <c r="AL95" s="63">
        <v>0</v>
      </c>
      <c r="AM95" s="63"/>
      <c r="AN95" s="69"/>
      <c r="AO95" s="69">
        <v>0</v>
      </c>
      <c r="AP95" s="69"/>
      <c r="AQ95" s="63"/>
      <c r="AR95" s="66">
        <v>0</v>
      </c>
      <c r="AS95" s="67">
        <v>0</v>
      </c>
      <c r="AT95" s="68">
        <f t="shared" si="39"/>
        <v>391.6</v>
      </c>
      <c r="AU95" s="63"/>
      <c r="AV95" s="63"/>
      <c r="AW95" s="63"/>
      <c r="AX95" s="63"/>
      <c r="AY95" s="63"/>
      <c r="AZ95" s="63">
        <f t="shared" si="2"/>
        <v>391.6</v>
      </c>
      <c r="BA95" s="63"/>
      <c r="BB95" s="69">
        <f t="shared" si="26"/>
        <v>0.28999999999999998</v>
      </c>
      <c r="BC95" s="63"/>
      <c r="BD95" s="66"/>
      <c r="BE95" s="67"/>
      <c r="BF95" s="57"/>
      <c r="BG95" s="90"/>
      <c r="BH95" s="91"/>
      <c r="BI95" s="91"/>
      <c r="BJ95" s="73"/>
      <c r="BK95" s="73"/>
      <c r="BL95" s="73"/>
      <c r="BM95" s="73"/>
      <c r="BN95" s="73"/>
      <c r="BO95" s="73"/>
      <c r="BP95" s="73"/>
      <c r="BQ95" s="72"/>
      <c r="BR95" s="73"/>
      <c r="BS95" s="91"/>
    </row>
    <row r="96" spans="2:71" s="47" customFormat="1" ht="12.75" customHeight="1" x14ac:dyDescent="0.2">
      <c r="B96" s="62"/>
      <c r="C96" s="187" t="s">
        <v>198</v>
      </c>
      <c r="D96" s="188"/>
      <c r="E96" s="188"/>
      <c r="F96" s="188"/>
      <c r="G96" s="189"/>
      <c r="H96" s="162" t="s">
        <v>199</v>
      </c>
      <c r="I96" s="92">
        <v>35796</v>
      </c>
      <c r="J96" s="92">
        <v>35796</v>
      </c>
      <c r="K96" s="92"/>
      <c r="L96" s="64">
        <v>50</v>
      </c>
      <c r="M96" s="65" t="s">
        <v>122</v>
      </c>
      <c r="N96" s="66"/>
      <c r="O96" s="66"/>
      <c r="P96" s="66"/>
      <c r="Q96" s="66"/>
      <c r="R96" s="66"/>
      <c r="S96" s="66"/>
      <c r="T96" s="68">
        <v>2754.09</v>
      </c>
      <c r="U96" s="63"/>
      <c r="V96" s="63"/>
      <c r="W96" s="63"/>
      <c r="X96" s="63"/>
      <c r="Y96" s="63"/>
      <c r="Z96" s="63">
        <v>2754.09</v>
      </c>
      <c r="AA96" s="63"/>
      <c r="AB96" s="69">
        <v>1954.51</v>
      </c>
      <c r="AC96" s="63"/>
      <c r="AD96" s="66"/>
      <c r="AE96" s="67"/>
      <c r="AF96" s="68">
        <v>0</v>
      </c>
      <c r="AG96" s="63"/>
      <c r="AH96" s="63"/>
      <c r="AI96" s="63"/>
      <c r="AJ96" s="63"/>
      <c r="AK96" s="63"/>
      <c r="AL96" s="63">
        <v>0</v>
      </c>
      <c r="AM96" s="63"/>
      <c r="AN96" s="69"/>
      <c r="AO96" s="69"/>
      <c r="AP96" s="69">
        <v>0</v>
      </c>
      <c r="AQ96" s="63"/>
      <c r="AR96" s="66"/>
      <c r="AS96" s="67"/>
      <c r="AT96" s="68">
        <f t="shared" si="39"/>
        <v>2754.09</v>
      </c>
      <c r="AU96" s="63"/>
      <c r="AV96" s="63"/>
      <c r="AW96" s="63"/>
      <c r="AX96" s="63"/>
      <c r="AY96" s="63"/>
      <c r="AZ96" s="63">
        <f t="shared" si="2"/>
        <v>2754.09</v>
      </c>
      <c r="BA96" s="63"/>
      <c r="BB96" s="69">
        <f t="shared" si="26"/>
        <v>1954.51</v>
      </c>
      <c r="BC96" s="63"/>
      <c r="BD96" s="66"/>
      <c r="BE96" s="67"/>
      <c r="BF96" s="57"/>
      <c r="BG96" s="90"/>
      <c r="BH96" s="91"/>
      <c r="BI96" s="91"/>
      <c r="BJ96" s="73"/>
      <c r="BK96" s="73"/>
      <c r="BL96" s="73"/>
      <c r="BM96" s="73"/>
      <c r="BN96" s="73"/>
      <c r="BO96" s="73"/>
      <c r="BP96" s="73"/>
      <c r="BQ96" s="72"/>
      <c r="BR96" s="73"/>
      <c r="BS96" s="91"/>
    </row>
    <row r="97" spans="2:71" s="47" customFormat="1" ht="24.75" customHeight="1" x14ac:dyDescent="0.2">
      <c r="B97" s="62"/>
      <c r="C97" s="208" t="s">
        <v>200</v>
      </c>
      <c r="D97" s="209"/>
      <c r="E97" s="209"/>
      <c r="F97" s="209"/>
      <c r="G97" s="210"/>
      <c r="H97" s="63"/>
      <c r="I97" s="63"/>
      <c r="J97" s="63"/>
      <c r="K97" s="63"/>
      <c r="L97" s="64"/>
      <c r="M97" s="65"/>
      <c r="N97" s="66"/>
      <c r="O97" s="66"/>
      <c r="P97" s="66"/>
      <c r="Q97" s="66"/>
      <c r="R97" s="66"/>
      <c r="S97" s="66"/>
      <c r="T97" s="68"/>
      <c r="U97" s="63"/>
      <c r="V97" s="63"/>
      <c r="W97" s="63"/>
      <c r="X97" s="63"/>
      <c r="Y97" s="63"/>
      <c r="Z97" s="63"/>
      <c r="AA97" s="63"/>
      <c r="AB97" s="69"/>
      <c r="AC97" s="63"/>
      <c r="AD97" s="66"/>
      <c r="AE97" s="67"/>
      <c r="AF97" s="68"/>
      <c r="AG97" s="63"/>
      <c r="AH97" s="63"/>
      <c r="AI97" s="63"/>
      <c r="AJ97" s="63"/>
      <c r="AK97" s="63"/>
      <c r="AL97" s="63"/>
      <c r="AM97" s="63"/>
      <c r="AN97" s="69"/>
      <c r="AO97" s="69"/>
      <c r="AP97" s="69"/>
      <c r="AQ97" s="63"/>
      <c r="AR97" s="66"/>
      <c r="AS97" s="67"/>
      <c r="AT97" s="68">
        <f t="shared" si="39"/>
        <v>0</v>
      </c>
      <c r="AU97" s="63"/>
      <c r="AV97" s="63"/>
      <c r="AW97" s="63"/>
      <c r="AX97" s="63"/>
      <c r="AY97" s="63"/>
      <c r="AZ97" s="63"/>
      <c r="BA97" s="63"/>
      <c r="BB97" s="69">
        <f t="shared" si="26"/>
        <v>0</v>
      </c>
      <c r="BC97" s="63"/>
      <c r="BD97" s="66"/>
      <c r="BE97" s="67"/>
      <c r="BF97" s="57"/>
      <c r="BG97" s="90"/>
      <c r="BH97" s="91"/>
      <c r="BI97" s="91"/>
      <c r="BJ97" s="73"/>
      <c r="BK97" s="73"/>
      <c r="BL97" s="73"/>
      <c r="BM97" s="73"/>
      <c r="BN97" s="73"/>
      <c r="BO97" s="73"/>
      <c r="BP97" s="73"/>
      <c r="BQ97" s="72"/>
      <c r="BR97" s="73"/>
      <c r="BS97" s="73"/>
    </row>
    <row r="98" spans="2:71" s="47" customFormat="1" ht="26.25" customHeight="1" x14ac:dyDescent="0.2">
      <c r="B98" s="62"/>
      <c r="C98" s="208" t="s">
        <v>201</v>
      </c>
      <c r="D98" s="209"/>
      <c r="E98" s="209"/>
      <c r="F98" s="209"/>
      <c r="G98" s="210"/>
      <c r="H98" s="63"/>
      <c r="I98" s="63"/>
      <c r="J98" s="63"/>
      <c r="K98" s="63"/>
      <c r="L98" s="64"/>
      <c r="M98" s="65"/>
      <c r="N98" s="66"/>
      <c r="O98" s="66"/>
      <c r="P98" s="66"/>
      <c r="Q98" s="66"/>
      <c r="R98" s="66"/>
      <c r="S98" s="66"/>
      <c r="T98" s="68"/>
      <c r="U98" s="63"/>
      <c r="V98" s="63"/>
      <c r="W98" s="63"/>
      <c r="X98" s="63"/>
      <c r="Y98" s="63"/>
      <c r="Z98" s="63"/>
      <c r="AA98" s="63"/>
      <c r="AB98" s="69"/>
      <c r="AC98" s="63"/>
      <c r="AD98" s="66"/>
      <c r="AE98" s="67"/>
      <c r="AF98" s="68"/>
      <c r="AG98" s="63"/>
      <c r="AH98" s="63"/>
      <c r="AI98" s="63"/>
      <c r="AJ98" s="63"/>
      <c r="AK98" s="63"/>
      <c r="AL98" s="63"/>
      <c r="AM98" s="63"/>
      <c r="AN98" s="69"/>
      <c r="AO98" s="69"/>
      <c r="AP98" s="69"/>
      <c r="AQ98" s="63"/>
      <c r="AR98" s="66"/>
      <c r="AS98" s="67"/>
      <c r="AT98" s="68">
        <f t="shared" si="39"/>
        <v>0</v>
      </c>
      <c r="AU98" s="63"/>
      <c r="AV98" s="63"/>
      <c r="AW98" s="63"/>
      <c r="AX98" s="63"/>
      <c r="AY98" s="63"/>
      <c r="AZ98" s="63"/>
      <c r="BA98" s="63"/>
      <c r="BB98" s="69">
        <f t="shared" si="26"/>
        <v>0</v>
      </c>
      <c r="BC98" s="63"/>
      <c r="BD98" s="66"/>
      <c r="BE98" s="67"/>
      <c r="BF98" s="57"/>
      <c r="BG98" s="90"/>
      <c r="BH98" s="91"/>
      <c r="BI98" s="91"/>
      <c r="BJ98" s="73"/>
      <c r="BK98" s="73"/>
      <c r="BL98" s="73"/>
      <c r="BM98" s="73"/>
      <c r="BN98" s="73"/>
      <c r="BO98" s="73"/>
      <c r="BP98" s="73"/>
      <c r="BQ98" s="72"/>
      <c r="BR98" s="73"/>
      <c r="BS98" s="73"/>
    </row>
    <row r="99" spans="2:71" s="47" customFormat="1" ht="12" customHeight="1" x14ac:dyDescent="0.2">
      <c r="B99" s="62"/>
      <c r="C99" s="187" t="s">
        <v>202</v>
      </c>
      <c r="D99" s="188"/>
      <c r="E99" s="188"/>
      <c r="F99" s="188"/>
      <c r="G99" s="189"/>
      <c r="H99" s="63">
        <v>602</v>
      </c>
      <c r="I99" s="92">
        <v>40422</v>
      </c>
      <c r="J99" s="92">
        <v>40422</v>
      </c>
      <c r="K99" s="92"/>
      <c r="L99" s="64">
        <v>27</v>
      </c>
      <c r="M99" s="65" t="s">
        <v>119</v>
      </c>
      <c r="N99" s="66"/>
      <c r="O99" s="66"/>
      <c r="P99" s="66"/>
      <c r="Q99" s="66"/>
      <c r="R99" s="66"/>
      <c r="S99" s="66"/>
      <c r="T99" s="68">
        <v>10273.11</v>
      </c>
      <c r="U99" s="63"/>
      <c r="V99" s="63"/>
      <c r="W99" s="63"/>
      <c r="X99" s="63"/>
      <c r="Y99" s="63"/>
      <c r="Z99" s="63">
        <v>10273.11</v>
      </c>
      <c r="AA99" s="63"/>
      <c r="AB99" s="69"/>
      <c r="AC99" s="63">
        <v>10273.11</v>
      </c>
      <c r="AD99" s="66">
        <f>AC99-AE99</f>
        <v>5390.2500000000009</v>
      </c>
      <c r="AE99" s="67">
        <v>4882.8599999999997</v>
      </c>
      <c r="AF99" s="68">
        <v>0</v>
      </c>
      <c r="AG99" s="63"/>
      <c r="AH99" s="63"/>
      <c r="AI99" s="63"/>
      <c r="AJ99" s="63"/>
      <c r="AK99" s="63"/>
      <c r="AL99" s="63">
        <v>0</v>
      </c>
      <c r="AM99" s="63"/>
      <c r="AN99" s="69"/>
      <c r="AO99" s="69">
        <v>380.46</v>
      </c>
      <c r="AP99" s="69"/>
      <c r="AQ99" s="63">
        <v>0</v>
      </c>
      <c r="AR99" s="66">
        <v>380.46</v>
      </c>
      <c r="AS99" s="67">
        <f>-AR99</f>
        <v>-380.46</v>
      </c>
      <c r="AT99" s="68">
        <f>T99+AF99</f>
        <v>10273.11</v>
      </c>
      <c r="AU99" s="63"/>
      <c r="AV99" s="63"/>
      <c r="AW99" s="63"/>
      <c r="AX99" s="63"/>
      <c r="AY99" s="63"/>
      <c r="AZ99" s="63">
        <f>AT99-AY99-AV99-AU99</f>
        <v>10273.11</v>
      </c>
      <c r="BA99" s="63"/>
      <c r="BB99" s="69">
        <f t="shared" si="26"/>
        <v>0</v>
      </c>
      <c r="BC99" s="63">
        <f>AZ99-BB99-BA99</f>
        <v>10273.11</v>
      </c>
      <c r="BD99" s="66">
        <f>BC99-BE99</f>
        <v>5770.7100000000009</v>
      </c>
      <c r="BE99" s="67">
        <f>AE99+AF99-AR99</f>
        <v>4502.3999999999996</v>
      </c>
      <c r="BF99" s="57"/>
      <c r="BG99" s="90">
        <f>BE99</f>
        <v>4502.3999999999996</v>
      </c>
      <c r="BH99" s="91"/>
      <c r="BI99" s="91"/>
      <c r="BJ99" s="73"/>
      <c r="BK99" s="73"/>
      <c r="BL99" s="73"/>
      <c r="BM99" s="73"/>
      <c r="BN99" s="73"/>
      <c r="BO99" s="73"/>
      <c r="BP99" s="73"/>
      <c r="BQ99" s="72"/>
      <c r="BR99" s="73"/>
      <c r="BS99" s="73"/>
    </row>
    <row r="100" spans="2:71" s="47" customFormat="1" ht="12.75" customHeight="1" x14ac:dyDescent="0.2">
      <c r="B100" s="62"/>
      <c r="C100" s="187" t="s">
        <v>203</v>
      </c>
      <c r="D100" s="188"/>
      <c r="E100" s="188"/>
      <c r="F100" s="188"/>
      <c r="G100" s="189"/>
      <c r="H100" s="63">
        <v>692</v>
      </c>
      <c r="I100" s="92">
        <v>29952</v>
      </c>
      <c r="J100" s="92">
        <v>29952</v>
      </c>
      <c r="K100" s="92"/>
      <c r="L100" s="64">
        <v>50</v>
      </c>
      <c r="M100" s="65" t="s">
        <v>119</v>
      </c>
      <c r="N100" s="66"/>
      <c r="O100" s="66"/>
      <c r="P100" s="66"/>
      <c r="Q100" s="66"/>
      <c r="R100" s="66"/>
      <c r="S100" s="66"/>
      <c r="T100" s="68">
        <v>0.28999999999999998</v>
      </c>
      <c r="U100" s="63"/>
      <c r="V100" s="63"/>
      <c r="W100" s="63"/>
      <c r="X100" s="63"/>
      <c r="Y100" s="63"/>
      <c r="Z100" s="63">
        <v>0.28999999999999998</v>
      </c>
      <c r="AA100" s="63"/>
      <c r="AB100" s="69"/>
      <c r="AC100" s="63">
        <v>0.28999999999999998</v>
      </c>
      <c r="AD100" s="66">
        <f>AC100-AE100</f>
        <v>0</v>
      </c>
      <c r="AE100" s="67">
        <v>0.28999999999999998</v>
      </c>
      <c r="AF100" s="68">
        <v>0</v>
      </c>
      <c r="AG100" s="63"/>
      <c r="AH100" s="63"/>
      <c r="AI100" s="63"/>
      <c r="AJ100" s="63"/>
      <c r="AK100" s="63"/>
      <c r="AL100" s="63">
        <v>0</v>
      </c>
      <c r="AM100" s="63"/>
      <c r="AN100" s="69"/>
      <c r="AO100" s="69">
        <f>AR100</f>
        <v>0</v>
      </c>
      <c r="AP100" s="69"/>
      <c r="AQ100" s="63">
        <v>0</v>
      </c>
      <c r="AR100" s="66">
        <v>0</v>
      </c>
      <c r="AS100" s="67">
        <f>-AR100</f>
        <v>0</v>
      </c>
      <c r="AT100" s="68">
        <f t="shared" si="39"/>
        <v>0.28999999999999998</v>
      </c>
      <c r="AU100" s="63"/>
      <c r="AV100" s="63"/>
      <c r="AW100" s="63"/>
      <c r="AX100" s="63"/>
      <c r="AY100" s="63"/>
      <c r="AZ100" s="63">
        <f t="shared" si="2"/>
        <v>0.28999999999999998</v>
      </c>
      <c r="BA100" s="63"/>
      <c r="BB100" s="69">
        <f t="shared" si="26"/>
        <v>0</v>
      </c>
      <c r="BC100" s="63">
        <f>AZ100-BB100-BA100</f>
        <v>0.28999999999999998</v>
      </c>
      <c r="BD100" s="66">
        <f>BC100-BE100</f>
        <v>0</v>
      </c>
      <c r="BE100" s="67">
        <f>AE100+AF100-AR100</f>
        <v>0.28999999999999998</v>
      </c>
      <c r="BF100" s="57"/>
      <c r="BG100" s="90">
        <f>BE100</f>
        <v>0.28999999999999998</v>
      </c>
      <c r="BH100" s="91"/>
      <c r="BI100" s="91"/>
      <c r="BJ100" s="73"/>
      <c r="BK100" s="73"/>
      <c r="BL100" s="73"/>
      <c r="BM100" s="73"/>
      <c r="BN100" s="73"/>
      <c r="BO100" s="73"/>
      <c r="BP100" s="73"/>
      <c r="BQ100" s="72"/>
      <c r="BR100" s="73"/>
      <c r="BS100" s="73"/>
    </row>
    <row r="101" spans="2:71" s="47" customFormat="1" ht="12.75" customHeight="1" x14ac:dyDescent="0.2">
      <c r="B101" s="62"/>
      <c r="C101" s="187" t="s">
        <v>204</v>
      </c>
      <c r="D101" s="188"/>
      <c r="E101" s="188"/>
      <c r="F101" s="188"/>
      <c r="G101" s="189"/>
      <c r="H101" s="63">
        <v>609</v>
      </c>
      <c r="I101" s="92">
        <v>31048</v>
      </c>
      <c r="J101" s="92">
        <v>31048</v>
      </c>
      <c r="K101" s="92"/>
      <c r="L101" s="64">
        <v>32</v>
      </c>
      <c r="M101" s="65" t="s">
        <v>119</v>
      </c>
      <c r="N101" s="66"/>
      <c r="O101" s="66"/>
      <c r="P101" s="66"/>
      <c r="Q101" s="66"/>
      <c r="R101" s="66"/>
      <c r="S101" s="66"/>
      <c r="T101" s="68">
        <v>0.28999999999999998</v>
      </c>
      <c r="U101" s="63"/>
      <c r="V101" s="63"/>
      <c r="W101" s="63"/>
      <c r="X101" s="63"/>
      <c r="Y101" s="63"/>
      <c r="Z101" s="63">
        <v>0.28999999999999998</v>
      </c>
      <c r="AA101" s="63"/>
      <c r="AB101" s="69"/>
      <c r="AC101" s="63">
        <v>0.28999999999999998</v>
      </c>
      <c r="AD101" s="66">
        <f>AC101-AE101</f>
        <v>0</v>
      </c>
      <c r="AE101" s="67">
        <v>0.28999999999999998</v>
      </c>
      <c r="AF101" s="68">
        <v>0</v>
      </c>
      <c r="AG101" s="63"/>
      <c r="AH101" s="63"/>
      <c r="AI101" s="63"/>
      <c r="AJ101" s="63"/>
      <c r="AK101" s="63"/>
      <c r="AL101" s="63">
        <v>0</v>
      </c>
      <c r="AM101" s="63"/>
      <c r="AN101" s="69"/>
      <c r="AO101" s="69">
        <f>AR101</f>
        <v>0</v>
      </c>
      <c r="AP101" s="69"/>
      <c r="AQ101" s="63">
        <v>0</v>
      </c>
      <c r="AR101" s="66">
        <v>0</v>
      </c>
      <c r="AS101" s="67">
        <f>-AR101</f>
        <v>0</v>
      </c>
      <c r="AT101" s="68">
        <f t="shared" si="39"/>
        <v>0.28999999999999998</v>
      </c>
      <c r="AU101" s="63"/>
      <c r="AV101" s="63"/>
      <c r="AW101" s="63"/>
      <c r="AX101" s="63"/>
      <c r="AY101" s="63"/>
      <c r="AZ101" s="63">
        <f t="shared" si="2"/>
        <v>0.28999999999999998</v>
      </c>
      <c r="BA101" s="63"/>
      <c r="BB101" s="69">
        <f t="shared" si="26"/>
        <v>0</v>
      </c>
      <c r="BC101" s="63">
        <f>AZ101-BB101-BA101</f>
        <v>0.28999999999999998</v>
      </c>
      <c r="BD101" s="66">
        <f>BC101-BE101</f>
        <v>0</v>
      </c>
      <c r="BE101" s="67">
        <f>AE101+AF101-AR101</f>
        <v>0.28999999999999998</v>
      </c>
      <c r="BF101" s="57"/>
      <c r="BG101" s="90">
        <f>BE101</f>
        <v>0.28999999999999998</v>
      </c>
      <c r="BH101" s="91"/>
      <c r="BI101" s="91"/>
      <c r="BJ101" s="73"/>
      <c r="BK101" s="73"/>
      <c r="BL101" s="73"/>
      <c r="BM101" s="73"/>
      <c r="BN101" s="73"/>
      <c r="BO101" s="73"/>
      <c r="BP101" s="73"/>
      <c r="BQ101" s="72"/>
      <c r="BR101" s="73"/>
      <c r="BS101" s="73"/>
    </row>
    <row r="102" spans="2:71" s="47" customFormat="1" ht="12.75" customHeight="1" x14ac:dyDescent="0.2">
      <c r="B102" s="62"/>
      <c r="C102" s="187" t="s">
        <v>205</v>
      </c>
      <c r="D102" s="188"/>
      <c r="E102" s="188"/>
      <c r="F102" s="188"/>
      <c r="G102" s="189"/>
      <c r="H102" s="63">
        <v>727</v>
      </c>
      <c r="I102" s="92">
        <v>40940</v>
      </c>
      <c r="J102" s="92">
        <v>40940</v>
      </c>
      <c r="K102" s="92"/>
      <c r="L102" s="64">
        <v>27</v>
      </c>
      <c r="M102" s="65" t="s">
        <v>119</v>
      </c>
      <c r="N102" s="66"/>
      <c r="O102" s="66"/>
      <c r="P102" s="66"/>
      <c r="Q102" s="66"/>
      <c r="R102" s="66"/>
      <c r="S102" s="66"/>
      <c r="T102" s="68">
        <v>11743.4</v>
      </c>
      <c r="U102" s="63"/>
      <c r="V102" s="63"/>
      <c r="W102" s="63"/>
      <c r="X102" s="63"/>
      <c r="Y102" s="63"/>
      <c r="Z102" s="63">
        <v>11743.4</v>
      </c>
      <c r="AA102" s="63"/>
      <c r="AB102" s="69"/>
      <c r="AC102" s="63">
        <v>11743.4</v>
      </c>
      <c r="AD102" s="66">
        <f>AC102-AE102</f>
        <v>5581.16</v>
      </c>
      <c r="AE102" s="67">
        <v>6162.24</v>
      </c>
      <c r="AF102" s="68">
        <v>0</v>
      </c>
      <c r="AG102" s="63"/>
      <c r="AH102" s="63"/>
      <c r="AI102" s="63"/>
      <c r="AJ102" s="63"/>
      <c r="AK102" s="63"/>
      <c r="AL102" s="63">
        <v>0</v>
      </c>
      <c r="AM102" s="63"/>
      <c r="AN102" s="69"/>
      <c r="AO102" s="69">
        <f>AR102</f>
        <v>434.88</v>
      </c>
      <c r="AP102" s="69"/>
      <c r="AQ102" s="63">
        <v>0</v>
      </c>
      <c r="AR102" s="66">
        <v>434.88</v>
      </c>
      <c r="AS102" s="67">
        <f>-AR102</f>
        <v>-434.88</v>
      </c>
      <c r="AT102" s="68">
        <f t="shared" si="39"/>
        <v>11743.4</v>
      </c>
      <c r="AU102" s="63"/>
      <c r="AV102" s="63"/>
      <c r="AW102" s="63"/>
      <c r="AX102" s="63"/>
      <c r="AY102" s="63"/>
      <c r="AZ102" s="63">
        <f t="shared" si="2"/>
        <v>11743.4</v>
      </c>
      <c r="BA102" s="63"/>
      <c r="BB102" s="69">
        <f t="shared" si="26"/>
        <v>0</v>
      </c>
      <c r="BC102" s="63">
        <f>AZ102-BB102-BA102</f>
        <v>11743.4</v>
      </c>
      <c r="BD102" s="66">
        <f>BC102-BE102</f>
        <v>6016.04</v>
      </c>
      <c r="BE102" s="67">
        <f>AE102+AF102-AR102</f>
        <v>5727.36</v>
      </c>
      <c r="BF102" s="57"/>
      <c r="BG102" s="90">
        <f>BE102</f>
        <v>5727.36</v>
      </c>
      <c r="BH102" s="91"/>
      <c r="BI102" s="91"/>
      <c r="BJ102" s="73"/>
      <c r="BK102" s="73"/>
      <c r="BL102" s="73"/>
      <c r="BM102" s="73"/>
      <c r="BN102" s="73"/>
      <c r="BO102" s="73"/>
      <c r="BP102" s="73"/>
      <c r="BQ102" s="72"/>
      <c r="BR102" s="73"/>
      <c r="BS102" s="73"/>
    </row>
    <row r="103" spans="2:71" s="47" customFormat="1" ht="12.75" customHeight="1" x14ac:dyDescent="0.2">
      <c r="B103" s="62"/>
      <c r="C103" s="187" t="s">
        <v>206</v>
      </c>
      <c r="D103" s="188"/>
      <c r="E103" s="188"/>
      <c r="F103" s="188"/>
      <c r="G103" s="189"/>
      <c r="H103" s="63">
        <v>880</v>
      </c>
      <c r="I103" s="92">
        <v>45187</v>
      </c>
      <c r="J103" s="92">
        <v>45200</v>
      </c>
      <c r="K103" s="92"/>
      <c r="L103" s="64">
        <v>27</v>
      </c>
      <c r="M103" s="65" t="s">
        <v>119</v>
      </c>
      <c r="N103" s="66"/>
      <c r="O103" s="66" t="s">
        <v>120</v>
      </c>
      <c r="P103" s="66" t="s">
        <v>134</v>
      </c>
      <c r="Q103" s="66"/>
      <c r="R103" s="66"/>
      <c r="S103" s="66"/>
      <c r="T103" s="68">
        <v>2800</v>
      </c>
      <c r="U103" s="63"/>
      <c r="V103" s="63"/>
      <c r="W103" s="63"/>
      <c r="X103" s="63"/>
      <c r="Y103" s="63"/>
      <c r="Z103" s="63">
        <v>2800</v>
      </c>
      <c r="AA103" s="63"/>
      <c r="AB103" s="69"/>
      <c r="AC103" s="63">
        <v>2800</v>
      </c>
      <c r="AD103" s="66">
        <f>AC103-AE103</f>
        <v>129.59999999999991</v>
      </c>
      <c r="AE103" s="67">
        <v>2670.4</v>
      </c>
      <c r="AF103" s="68"/>
      <c r="AG103" s="63"/>
      <c r="AH103" s="63"/>
      <c r="AI103" s="63"/>
      <c r="AJ103" s="63"/>
      <c r="AK103" s="63"/>
      <c r="AL103" s="63">
        <f>AF103</f>
        <v>0</v>
      </c>
      <c r="AM103" s="63"/>
      <c r="AN103" s="69"/>
      <c r="AO103" s="69">
        <f>AR103</f>
        <v>103.68</v>
      </c>
      <c r="AP103" s="69"/>
      <c r="AQ103" s="63">
        <v>2800</v>
      </c>
      <c r="AR103" s="66">
        <v>103.68</v>
      </c>
      <c r="AS103" s="67">
        <f>-AR103</f>
        <v>-103.68</v>
      </c>
      <c r="AT103" s="68">
        <f t="shared" si="39"/>
        <v>2800</v>
      </c>
      <c r="AU103" s="63"/>
      <c r="AV103" s="63"/>
      <c r="AW103" s="63"/>
      <c r="AX103" s="63"/>
      <c r="AY103" s="63"/>
      <c r="AZ103" s="63">
        <f t="shared" si="2"/>
        <v>2800</v>
      </c>
      <c r="BA103" s="63"/>
      <c r="BB103" s="69"/>
      <c r="BC103" s="63">
        <f>AZ103-BB103-BA103</f>
        <v>2800</v>
      </c>
      <c r="BD103" s="66">
        <f>BC103-BE103</f>
        <v>233.27999999999975</v>
      </c>
      <c r="BE103" s="67">
        <f>AE103+AF103-AR103</f>
        <v>2566.7200000000003</v>
      </c>
      <c r="BF103" s="57"/>
      <c r="BG103" s="90">
        <f>BE103</f>
        <v>2566.7200000000003</v>
      </c>
      <c r="BH103" s="91"/>
      <c r="BI103" s="91"/>
      <c r="BJ103" s="73"/>
      <c r="BK103" s="73"/>
      <c r="BL103" s="73"/>
      <c r="BM103" s="73"/>
      <c r="BN103" s="73"/>
      <c r="BO103" s="73"/>
      <c r="BP103" s="73"/>
      <c r="BQ103" s="72"/>
      <c r="BR103" s="73"/>
      <c r="BS103" s="73"/>
    </row>
    <row r="104" spans="2:71" s="47" customFormat="1" ht="12.75" customHeight="1" x14ac:dyDescent="0.2">
      <c r="B104" s="62"/>
      <c r="C104" s="187" t="s">
        <v>207</v>
      </c>
      <c r="D104" s="188"/>
      <c r="E104" s="188"/>
      <c r="F104" s="188"/>
      <c r="G104" s="189"/>
      <c r="H104" s="63">
        <v>799</v>
      </c>
      <c r="I104" s="92">
        <v>43609</v>
      </c>
      <c r="J104" s="92">
        <v>43609</v>
      </c>
      <c r="K104" s="92"/>
      <c r="L104" s="64">
        <v>25</v>
      </c>
      <c r="M104" s="65" t="s">
        <v>122</v>
      </c>
      <c r="N104" s="66"/>
      <c r="O104" s="66"/>
      <c r="P104" s="66"/>
      <c r="Q104" s="66"/>
      <c r="R104" s="66"/>
      <c r="S104" s="66"/>
      <c r="T104" s="68">
        <v>12400</v>
      </c>
      <c r="U104" s="63"/>
      <c r="V104" s="63"/>
      <c r="W104" s="63"/>
      <c r="X104" s="63"/>
      <c r="Y104" s="63"/>
      <c r="Z104" s="63">
        <v>12400</v>
      </c>
      <c r="AA104" s="63"/>
      <c r="AB104" s="69">
        <v>9630.89</v>
      </c>
      <c r="AC104" s="63"/>
      <c r="AD104" s="66"/>
      <c r="AE104" s="67"/>
      <c r="AF104" s="68">
        <v>0</v>
      </c>
      <c r="AG104" s="63"/>
      <c r="AH104" s="63"/>
      <c r="AI104" s="63"/>
      <c r="AJ104" s="63"/>
      <c r="AK104" s="63"/>
      <c r="AL104" s="63">
        <v>0</v>
      </c>
      <c r="AM104" s="63"/>
      <c r="AN104" s="69"/>
      <c r="AO104" s="69"/>
      <c r="AP104" s="63">
        <v>495.96</v>
      </c>
      <c r="AQ104" s="63">
        <v>0</v>
      </c>
      <c r="AR104" s="66"/>
      <c r="AS104" s="67"/>
      <c r="AT104" s="68">
        <f t="shared" si="39"/>
        <v>12400</v>
      </c>
      <c r="AU104" s="63"/>
      <c r="AV104" s="63"/>
      <c r="AW104" s="63"/>
      <c r="AX104" s="63"/>
      <c r="AY104" s="63"/>
      <c r="AZ104" s="63">
        <f t="shared" si="2"/>
        <v>12400</v>
      </c>
      <c r="BA104" s="63"/>
      <c r="BB104" s="69">
        <f t="shared" si="26"/>
        <v>9134.93</v>
      </c>
      <c r="BC104" s="63"/>
      <c r="BD104" s="66"/>
      <c r="BE104" s="67"/>
      <c r="BF104" s="57"/>
      <c r="BG104" s="90"/>
      <c r="BH104" s="91"/>
      <c r="BI104" s="91"/>
      <c r="BJ104" s="73"/>
      <c r="BK104" s="73"/>
      <c r="BL104" s="73"/>
      <c r="BM104" s="73"/>
      <c r="BN104" s="73"/>
      <c r="BO104" s="73"/>
      <c r="BP104" s="73"/>
      <c r="BQ104" s="72"/>
      <c r="BR104" s="73"/>
      <c r="BS104" s="91"/>
    </row>
    <row r="105" spans="2:71" s="47" customFormat="1" ht="12" customHeight="1" x14ac:dyDescent="0.2">
      <c r="B105" s="62"/>
      <c r="C105" s="187" t="s">
        <v>208</v>
      </c>
      <c r="D105" s="188"/>
      <c r="E105" s="188"/>
      <c r="F105" s="188"/>
      <c r="G105" s="189"/>
      <c r="H105" s="63">
        <v>823</v>
      </c>
      <c r="I105" s="92">
        <v>44064</v>
      </c>
      <c r="J105" s="92">
        <v>44064</v>
      </c>
      <c r="K105" s="92"/>
      <c r="L105" s="64">
        <v>27</v>
      </c>
      <c r="M105" s="65" t="s">
        <v>122</v>
      </c>
      <c r="N105" s="66"/>
      <c r="O105" s="66"/>
      <c r="P105" s="66"/>
      <c r="Q105" s="66"/>
      <c r="R105" s="66"/>
      <c r="S105" s="66"/>
      <c r="T105" s="68">
        <v>8904.6200000000008</v>
      </c>
      <c r="U105" s="63"/>
      <c r="V105" s="63"/>
      <c r="W105" s="63"/>
      <c r="X105" s="63"/>
      <c r="Y105" s="63"/>
      <c r="Z105" s="63">
        <v>8904.6200000000008</v>
      </c>
      <c r="AA105" s="63"/>
      <c r="AB105" s="69">
        <v>7475.66</v>
      </c>
      <c r="AC105" s="63"/>
      <c r="AD105" s="66"/>
      <c r="AE105" s="67"/>
      <c r="AF105" s="68">
        <v>0</v>
      </c>
      <c r="AG105" s="63"/>
      <c r="AH105" s="63"/>
      <c r="AI105" s="63"/>
      <c r="AJ105" s="63"/>
      <c r="AK105" s="63"/>
      <c r="AL105" s="63">
        <v>0</v>
      </c>
      <c r="AM105" s="63"/>
      <c r="AN105" s="69"/>
      <c r="AO105" s="69"/>
      <c r="AP105" s="63">
        <v>329.76</v>
      </c>
      <c r="AQ105" s="63">
        <v>0</v>
      </c>
      <c r="AR105" s="66"/>
      <c r="AS105" s="67"/>
      <c r="AT105" s="68">
        <f t="shared" si="39"/>
        <v>8904.6200000000008</v>
      </c>
      <c r="AU105" s="63"/>
      <c r="AV105" s="63"/>
      <c r="AW105" s="63"/>
      <c r="AX105" s="63"/>
      <c r="AY105" s="63"/>
      <c r="AZ105" s="63">
        <v>8904.6200000000008</v>
      </c>
      <c r="BA105" s="63"/>
      <c r="BB105" s="69">
        <f>AB105-AP105</f>
        <v>7145.9</v>
      </c>
      <c r="BC105" s="63"/>
      <c r="BD105" s="66"/>
      <c r="BE105" s="67"/>
      <c r="BF105" s="57"/>
      <c r="BG105" s="90"/>
      <c r="BH105" s="91"/>
      <c r="BI105" s="91"/>
      <c r="BJ105" s="73"/>
      <c r="BK105" s="73"/>
      <c r="BL105" s="73"/>
      <c r="BM105" s="73"/>
      <c r="BN105" s="73"/>
      <c r="BO105" s="73"/>
      <c r="BP105" s="73"/>
      <c r="BQ105" s="72"/>
      <c r="BR105" s="73"/>
      <c r="BS105" s="91"/>
    </row>
    <row r="106" spans="2:71" s="47" customFormat="1" ht="12.75" customHeight="1" x14ac:dyDescent="0.2">
      <c r="B106" s="62"/>
      <c r="C106" s="187" t="s">
        <v>209</v>
      </c>
      <c r="D106" s="188"/>
      <c r="E106" s="188"/>
      <c r="F106" s="188"/>
      <c r="G106" s="189"/>
      <c r="H106" s="63">
        <v>839</v>
      </c>
      <c r="I106" s="92">
        <v>44467</v>
      </c>
      <c r="J106" s="92">
        <v>44467</v>
      </c>
      <c r="K106" s="92"/>
      <c r="L106" s="64">
        <v>25</v>
      </c>
      <c r="M106" s="65" t="s">
        <v>122</v>
      </c>
      <c r="N106" s="66"/>
      <c r="O106" s="66"/>
      <c r="P106" s="66"/>
      <c r="Q106" s="66"/>
      <c r="R106" s="66"/>
      <c r="S106" s="66"/>
      <c r="T106" s="68">
        <v>12650.11</v>
      </c>
      <c r="U106" s="63"/>
      <c r="V106" s="63"/>
      <c r="W106" s="63"/>
      <c r="X106" s="63"/>
      <c r="Y106" s="63"/>
      <c r="Z106" s="63">
        <v>12650.11</v>
      </c>
      <c r="AA106" s="63"/>
      <c r="AB106" s="69">
        <v>11300.99</v>
      </c>
      <c r="AC106" s="63"/>
      <c r="AD106" s="66"/>
      <c r="AE106" s="67"/>
      <c r="AF106" s="68">
        <v>0</v>
      </c>
      <c r="AG106" s="63"/>
      <c r="AH106" s="63"/>
      <c r="AI106" s="63"/>
      <c r="AJ106" s="63"/>
      <c r="AK106" s="63"/>
      <c r="AL106" s="63">
        <v>0</v>
      </c>
      <c r="AM106" s="63"/>
      <c r="AN106" s="69"/>
      <c r="AO106" s="69"/>
      <c r="AP106" s="69">
        <v>505.92</v>
      </c>
      <c r="AQ106" s="63"/>
      <c r="AR106" s="66"/>
      <c r="AS106" s="67"/>
      <c r="AT106" s="68">
        <f t="shared" si="39"/>
        <v>12650.11</v>
      </c>
      <c r="AU106" s="63"/>
      <c r="AV106" s="63"/>
      <c r="AW106" s="63"/>
      <c r="AX106" s="63"/>
      <c r="AY106" s="63"/>
      <c r="AZ106" s="63">
        <v>12650.11</v>
      </c>
      <c r="BA106" s="63"/>
      <c r="BB106" s="69">
        <v>10795.07</v>
      </c>
      <c r="BC106" s="63"/>
      <c r="BD106" s="66"/>
      <c r="BE106" s="67"/>
      <c r="BF106" s="57"/>
      <c r="BG106" s="90"/>
      <c r="BH106" s="91"/>
      <c r="BI106" s="91"/>
      <c r="BJ106" s="73"/>
      <c r="BK106" s="73"/>
      <c r="BL106" s="73"/>
      <c r="BM106" s="73"/>
      <c r="BN106" s="73"/>
      <c r="BO106" s="73"/>
      <c r="BP106" s="73"/>
      <c r="BQ106" s="72"/>
      <c r="BR106" s="73"/>
      <c r="BS106" s="74"/>
    </row>
    <row r="107" spans="2:71" s="47" customFormat="1" ht="12.75" customHeight="1" x14ac:dyDescent="0.2">
      <c r="B107" s="62"/>
      <c r="C107" s="187" t="s">
        <v>210</v>
      </c>
      <c r="D107" s="188"/>
      <c r="E107" s="188"/>
      <c r="F107" s="188"/>
      <c r="G107" s="189"/>
      <c r="H107" s="63">
        <v>840</v>
      </c>
      <c r="I107" s="92">
        <v>45243</v>
      </c>
      <c r="J107" s="92"/>
      <c r="K107" s="92"/>
      <c r="L107" s="64">
        <v>25</v>
      </c>
      <c r="M107" s="65" t="s">
        <v>122</v>
      </c>
      <c r="N107" s="66"/>
      <c r="O107" s="66"/>
      <c r="P107" s="66"/>
      <c r="Q107" s="66"/>
      <c r="R107" s="66"/>
      <c r="S107" s="66"/>
      <c r="T107" s="68">
        <v>12650.11</v>
      </c>
      <c r="U107" s="63"/>
      <c r="V107" s="63"/>
      <c r="W107" s="63"/>
      <c r="X107" s="63"/>
      <c r="Y107" s="63"/>
      <c r="Z107" s="63">
        <v>12650.11</v>
      </c>
      <c r="AA107" s="63"/>
      <c r="AB107" s="69">
        <v>12102.03</v>
      </c>
      <c r="AC107" s="63"/>
      <c r="AD107" s="66"/>
      <c r="AE107" s="67"/>
      <c r="AF107" s="68">
        <v>0</v>
      </c>
      <c r="AG107" s="63"/>
      <c r="AH107" s="63"/>
      <c r="AI107" s="63"/>
      <c r="AJ107" s="63"/>
      <c r="AK107" s="63"/>
      <c r="AL107" s="63">
        <v>0</v>
      </c>
      <c r="AM107" s="63"/>
      <c r="AN107" s="69"/>
      <c r="AO107" s="69"/>
      <c r="AP107" s="69">
        <v>505.92</v>
      </c>
      <c r="AQ107" s="63"/>
      <c r="AR107" s="66"/>
      <c r="AS107" s="67"/>
      <c r="AT107" s="68">
        <f t="shared" si="39"/>
        <v>12650.11</v>
      </c>
      <c r="AU107" s="63"/>
      <c r="AV107" s="63"/>
      <c r="AW107" s="63"/>
      <c r="AX107" s="63"/>
      <c r="AY107" s="63"/>
      <c r="AZ107" s="63">
        <v>12650.11</v>
      </c>
      <c r="BA107" s="63"/>
      <c r="BB107" s="69">
        <v>11596.11</v>
      </c>
      <c r="BC107" s="63"/>
      <c r="BD107" s="66"/>
      <c r="BE107" s="67"/>
      <c r="BF107" s="57"/>
      <c r="BG107" s="90"/>
      <c r="BH107" s="91"/>
      <c r="BI107" s="91"/>
      <c r="BJ107" s="73"/>
      <c r="BK107" s="73"/>
      <c r="BL107" s="73"/>
      <c r="BM107" s="73"/>
      <c r="BN107" s="73"/>
      <c r="BO107" s="73"/>
      <c r="BP107" s="73"/>
      <c r="BQ107" s="72"/>
      <c r="BR107" s="73"/>
      <c r="BS107" s="74"/>
    </row>
    <row r="108" spans="2:71" s="47" customFormat="1" ht="12.75" customHeight="1" x14ac:dyDescent="0.2">
      <c r="B108" s="62"/>
      <c r="C108" s="208" t="s">
        <v>211</v>
      </c>
      <c r="D108" s="209"/>
      <c r="E108" s="209"/>
      <c r="F108" s="209"/>
      <c r="G108" s="210"/>
      <c r="H108" s="63"/>
      <c r="I108" s="63"/>
      <c r="J108" s="63"/>
      <c r="K108" s="63"/>
      <c r="L108" s="64"/>
      <c r="M108" s="65"/>
      <c r="N108" s="66"/>
      <c r="O108" s="66"/>
      <c r="P108" s="66"/>
      <c r="Q108" s="66"/>
      <c r="R108" s="66"/>
      <c r="S108" s="66"/>
      <c r="T108" s="68"/>
      <c r="U108" s="63"/>
      <c r="V108" s="63"/>
      <c r="W108" s="63"/>
      <c r="X108" s="63"/>
      <c r="Y108" s="63"/>
      <c r="Z108" s="63"/>
      <c r="AA108" s="63"/>
      <c r="AB108" s="69"/>
      <c r="AC108" s="63"/>
      <c r="AD108" s="66"/>
      <c r="AE108" s="67"/>
      <c r="AF108" s="68"/>
      <c r="AG108" s="63"/>
      <c r="AH108" s="63"/>
      <c r="AI108" s="63"/>
      <c r="AJ108" s="63"/>
      <c r="AK108" s="63"/>
      <c r="AL108" s="63"/>
      <c r="AM108" s="63"/>
      <c r="AN108" s="69"/>
      <c r="AO108" s="69"/>
      <c r="AP108" s="69"/>
      <c r="AQ108" s="63"/>
      <c r="AR108" s="66"/>
      <c r="AS108" s="67">
        <f>-AR108</f>
        <v>0</v>
      </c>
      <c r="AT108" s="68">
        <f t="shared" si="39"/>
        <v>0</v>
      </c>
      <c r="AU108" s="63"/>
      <c r="AV108" s="63"/>
      <c r="AW108" s="63"/>
      <c r="AX108" s="63"/>
      <c r="AY108" s="63"/>
      <c r="AZ108" s="63"/>
      <c r="BA108" s="63"/>
      <c r="BB108" s="69">
        <f t="shared" si="26"/>
        <v>0</v>
      </c>
      <c r="BC108" s="63"/>
      <c r="BD108" s="66"/>
      <c r="BE108" s="67"/>
      <c r="BF108" s="57"/>
      <c r="BG108" s="90"/>
      <c r="BH108" s="91"/>
      <c r="BI108" s="91"/>
      <c r="BJ108" s="73"/>
      <c r="BK108" s="73"/>
      <c r="BL108" s="73"/>
      <c r="BM108" s="73"/>
      <c r="BN108" s="73"/>
      <c r="BO108" s="73"/>
      <c r="BP108" s="73"/>
      <c r="BQ108" s="72"/>
      <c r="BR108" s="73"/>
      <c r="BS108" s="73"/>
    </row>
    <row r="109" spans="2:71" s="47" customFormat="1" ht="12.75" customHeight="1" x14ac:dyDescent="0.2">
      <c r="B109" s="62"/>
      <c r="C109" s="187" t="s">
        <v>212</v>
      </c>
      <c r="D109" s="188"/>
      <c r="E109" s="188"/>
      <c r="F109" s="188"/>
      <c r="G109" s="189"/>
      <c r="H109" s="63">
        <v>725</v>
      </c>
      <c r="I109" s="92">
        <v>40967</v>
      </c>
      <c r="J109" s="92">
        <v>40967</v>
      </c>
      <c r="K109" s="92"/>
      <c r="L109" s="64">
        <v>50</v>
      </c>
      <c r="M109" s="65" t="s">
        <v>119</v>
      </c>
      <c r="N109" s="66"/>
      <c r="O109" s="66"/>
      <c r="P109" s="66"/>
      <c r="Q109" s="66"/>
      <c r="R109" s="66"/>
      <c r="S109" s="66"/>
      <c r="T109" s="68">
        <v>8543.7900000000009</v>
      </c>
      <c r="U109" s="63"/>
      <c r="V109" s="63"/>
      <c r="W109" s="63"/>
      <c r="X109" s="63"/>
      <c r="Y109" s="63"/>
      <c r="Z109" s="63">
        <v>8543.7900000000009</v>
      </c>
      <c r="AA109" s="63"/>
      <c r="AB109" s="69"/>
      <c r="AC109" s="63">
        <v>8543.7900000000009</v>
      </c>
      <c r="AD109" s="66">
        <f>AC109-AE109</f>
        <v>2192.9800000000005</v>
      </c>
      <c r="AE109" s="67">
        <v>6350.81</v>
      </c>
      <c r="AF109" s="68">
        <v>0</v>
      </c>
      <c r="AG109" s="63"/>
      <c r="AH109" s="63"/>
      <c r="AI109" s="63"/>
      <c r="AJ109" s="63"/>
      <c r="AK109" s="63"/>
      <c r="AL109" s="63">
        <v>0</v>
      </c>
      <c r="AM109" s="63"/>
      <c r="AN109" s="69"/>
      <c r="AO109" s="69">
        <f>AR109</f>
        <v>170.88</v>
      </c>
      <c r="AP109" s="69"/>
      <c r="AQ109" s="63">
        <v>0</v>
      </c>
      <c r="AR109" s="66">
        <v>170.88</v>
      </c>
      <c r="AS109" s="67">
        <f>-AR109</f>
        <v>-170.88</v>
      </c>
      <c r="AT109" s="68">
        <f t="shared" si="39"/>
        <v>8543.7900000000009</v>
      </c>
      <c r="AU109" s="63"/>
      <c r="AV109" s="63"/>
      <c r="AW109" s="63"/>
      <c r="AX109" s="63"/>
      <c r="AY109" s="63"/>
      <c r="AZ109" s="63">
        <f t="shared" si="2"/>
        <v>8543.7900000000009</v>
      </c>
      <c r="BA109" s="63"/>
      <c r="BB109" s="69">
        <f t="shared" si="26"/>
        <v>0</v>
      </c>
      <c r="BC109" s="63">
        <f>AZ109-BB109-BA109</f>
        <v>8543.7900000000009</v>
      </c>
      <c r="BD109" s="66">
        <f>BC109-BE109</f>
        <v>2363.8600000000006</v>
      </c>
      <c r="BE109" s="67">
        <f>AE109+AF109-AR109</f>
        <v>6179.93</v>
      </c>
      <c r="BF109" s="57"/>
      <c r="BG109" s="90">
        <f>BE109</f>
        <v>6179.93</v>
      </c>
      <c r="BH109" s="91"/>
      <c r="BI109" s="91"/>
      <c r="BJ109" s="73"/>
      <c r="BK109" s="73"/>
      <c r="BL109" s="73"/>
      <c r="BM109" s="73"/>
      <c r="BN109" s="73"/>
      <c r="BO109" s="73"/>
      <c r="BP109" s="73"/>
      <c r="BQ109" s="72"/>
      <c r="BR109" s="73"/>
      <c r="BS109" s="73"/>
    </row>
    <row r="110" spans="2:71" s="47" customFormat="1" ht="12.75" customHeight="1" x14ac:dyDescent="0.2">
      <c r="B110" s="48"/>
      <c r="C110" s="187" t="s">
        <v>213</v>
      </c>
      <c r="D110" s="188"/>
      <c r="E110" s="188"/>
      <c r="F110" s="188"/>
      <c r="G110" s="189"/>
      <c r="H110" s="162" t="s">
        <v>214</v>
      </c>
      <c r="I110" s="92">
        <v>43383</v>
      </c>
      <c r="J110" s="92">
        <v>43383</v>
      </c>
      <c r="K110" s="92"/>
      <c r="L110" s="64">
        <v>50</v>
      </c>
      <c r="M110" s="65" t="s">
        <v>119</v>
      </c>
      <c r="N110" s="66"/>
      <c r="O110" s="66" t="s">
        <v>158</v>
      </c>
      <c r="P110" s="66"/>
      <c r="Q110" s="66"/>
      <c r="R110" s="66"/>
      <c r="S110" s="66"/>
      <c r="T110" s="68">
        <v>48941</v>
      </c>
      <c r="U110" s="63"/>
      <c r="V110" s="63"/>
      <c r="W110" s="63"/>
      <c r="X110" s="63"/>
      <c r="Y110" s="63"/>
      <c r="Z110" s="63">
        <v>48941</v>
      </c>
      <c r="AA110" s="63"/>
      <c r="AB110" s="69"/>
      <c r="AC110" s="63">
        <v>48941</v>
      </c>
      <c r="AD110" s="66">
        <f>AC110-AE110</f>
        <v>6036.18</v>
      </c>
      <c r="AE110" s="67">
        <v>42904.82</v>
      </c>
      <c r="AF110" s="68">
        <v>0</v>
      </c>
      <c r="AG110" s="63"/>
      <c r="AH110" s="63">
        <f>AF110</f>
        <v>0</v>
      </c>
      <c r="AI110" s="63"/>
      <c r="AJ110" s="63"/>
      <c r="AK110" s="63"/>
      <c r="AL110" s="63">
        <v>0</v>
      </c>
      <c r="AM110" s="63"/>
      <c r="AN110" s="69"/>
      <c r="AO110" s="69">
        <f>AR110</f>
        <v>978.84</v>
      </c>
      <c r="AP110" s="69"/>
      <c r="AQ110" s="63">
        <v>0</v>
      </c>
      <c r="AR110" s="66">
        <v>978.84</v>
      </c>
      <c r="AS110" s="67">
        <f>-AR110</f>
        <v>-978.84</v>
      </c>
      <c r="AT110" s="68">
        <f t="shared" si="39"/>
        <v>48941</v>
      </c>
      <c r="AU110" s="63"/>
      <c r="AV110" s="63"/>
      <c r="AW110" s="63"/>
      <c r="AX110" s="63"/>
      <c r="AY110" s="63"/>
      <c r="AZ110" s="63">
        <v>48941</v>
      </c>
      <c r="BA110" s="63"/>
      <c r="BB110" s="69">
        <f t="shared" si="26"/>
        <v>0</v>
      </c>
      <c r="BC110" s="63">
        <f>AT110-BB110-BA110</f>
        <v>48941</v>
      </c>
      <c r="BD110" s="66">
        <f>BC110-BE110</f>
        <v>7015.0199999999968</v>
      </c>
      <c r="BE110" s="67">
        <f>AE110+AF110-AR110</f>
        <v>41925.980000000003</v>
      </c>
      <c r="BF110" s="57"/>
      <c r="BG110" s="90">
        <f>BE110</f>
        <v>41925.980000000003</v>
      </c>
      <c r="BH110" s="91"/>
      <c r="BI110" s="91"/>
      <c r="BJ110" s="73"/>
      <c r="BK110" s="73"/>
      <c r="BL110" s="73"/>
      <c r="BM110" s="73"/>
      <c r="BN110" s="73"/>
      <c r="BO110" s="73"/>
      <c r="BP110" s="73"/>
      <c r="BQ110" s="72"/>
      <c r="BR110" s="73"/>
      <c r="BS110" s="73"/>
    </row>
    <row r="111" spans="2:71" s="163" customFormat="1" ht="12.75" customHeight="1" x14ac:dyDescent="0.2">
      <c r="B111" s="164"/>
      <c r="C111" s="205" t="s">
        <v>215</v>
      </c>
      <c r="D111" s="206"/>
      <c r="E111" s="206"/>
      <c r="F111" s="206"/>
      <c r="G111" s="207"/>
      <c r="H111" s="165">
        <v>773</v>
      </c>
      <c r="I111" s="92">
        <v>42172</v>
      </c>
      <c r="J111" s="92">
        <v>42172</v>
      </c>
      <c r="K111" s="92"/>
      <c r="L111" s="166">
        <v>25</v>
      </c>
      <c r="M111" s="65" t="s">
        <v>122</v>
      </c>
      <c r="N111" s="144"/>
      <c r="O111" s="144"/>
      <c r="P111" s="144"/>
      <c r="Q111" s="144"/>
      <c r="R111" s="144"/>
      <c r="S111" s="144"/>
      <c r="T111" s="140">
        <v>7400</v>
      </c>
      <c r="U111" s="74"/>
      <c r="V111" s="74"/>
      <c r="W111" s="74"/>
      <c r="X111" s="74"/>
      <c r="Y111" s="74"/>
      <c r="Z111" s="74">
        <v>7400</v>
      </c>
      <c r="AA111" s="74"/>
      <c r="AB111" s="143">
        <v>4633.33</v>
      </c>
      <c r="AC111" s="74"/>
      <c r="AD111" s="144"/>
      <c r="AE111" s="145"/>
      <c r="AF111" s="140">
        <v>0</v>
      </c>
      <c r="AG111" s="74"/>
      <c r="AH111" s="74"/>
      <c r="AI111" s="74"/>
      <c r="AJ111" s="74"/>
      <c r="AK111" s="74"/>
      <c r="AL111" s="74">
        <v>0</v>
      </c>
      <c r="AM111" s="74"/>
      <c r="AN111" s="143"/>
      <c r="AO111" s="143"/>
      <c r="AP111" s="74">
        <v>298.86</v>
      </c>
      <c r="AQ111" s="74"/>
      <c r="AR111" s="144"/>
      <c r="AS111" s="145"/>
      <c r="AT111" s="68">
        <f t="shared" si="39"/>
        <v>7400</v>
      </c>
      <c r="AU111" s="74"/>
      <c r="AV111" s="74"/>
      <c r="AW111" s="74"/>
      <c r="AX111" s="74"/>
      <c r="AY111" s="74"/>
      <c r="AZ111" s="74">
        <f t="shared" si="2"/>
        <v>7400</v>
      </c>
      <c r="BA111" s="74"/>
      <c r="BB111" s="143">
        <f>AB111-AP111</f>
        <v>4334.47</v>
      </c>
      <c r="BC111" s="74"/>
      <c r="BD111" s="144"/>
      <c r="BE111" s="145"/>
      <c r="BG111" s="140"/>
      <c r="BH111" s="74"/>
      <c r="BI111" s="74"/>
      <c r="BJ111" s="74"/>
      <c r="BK111" s="74"/>
      <c r="BL111" s="74"/>
      <c r="BM111" s="74"/>
      <c r="BN111" s="74"/>
      <c r="BO111" s="74"/>
      <c r="BP111" s="74"/>
      <c r="BQ111" s="141"/>
      <c r="BR111" s="74"/>
      <c r="BS111" s="74"/>
    </row>
    <row r="112" spans="2:71" s="163" customFormat="1" ht="12.75" customHeight="1" x14ac:dyDescent="0.2">
      <c r="B112" s="164"/>
      <c r="C112" s="193" t="s">
        <v>216</v>
      </c>
      <c r="D112" s="194"/>
      <c r="E112" s="194"/>
      <c r="F112" s="194"/>
      <c r="G112" s="195"/>
      <c r="H112" s="167" t="s">
        <v>217</v>
      </c>
      <c r="I112" s="92">
        <v>35796</v>
      </c>
      <c r="J112" s="92">
        <v>35796</v>
      </c>
      <c r="K112" s="92"/>
      <c r="L112" s="166">
        <v>50</v>
      </c>
      <c r="M112" s="65" t="s">
        <v>122</v>
      </c>
      <c r="N112" s="144"/>
      <c r="O112" s="144"/>
      <c r="P112" s="144"/>
      <c r="Q112" s="144"/>
      <c r="R112" s="144"/>
      <c r="S112" s="144"/>
      <c r="T112" s="140">
        <v>84890.59</v>
      </c>
      <c r="U112" s="74"/>
      <c r="V112" s="74"/>
      <c r="W112" s="74"/>
      <c r="X112" s="74"/>
      <c r="Y112" s="74"/>
      <c r="Z112" s="74">
        <v>84890.59</v>
      </c>
      <c r="AA112" s="74"/>
      <c r="AB112" s="143">
        <v>39693.31</v>
      </c>
      <c r="AC112" s="74"/>
      <c r="AD112" s="144"/>
      <c r="AE112" s="145"/>
      <c r="AF112" s="140">
        <v>0</v>
      </c>
      <c r="AG112" s="74"/>
      <c r="AH112" s="74"/>
      <c r="AI112" s="74"/>
      <c r="AJ112" s="74"/>
      <c r="AK112" s="74"/>
      <c r="AL112" s="74">
        <v>0</v>
      </c>
      <c r="AM112" s="74"/>
      <c r="AN112" s="143"/>
      <c r="AO112" s="143"/>
      <c r="AP112" s="74">
        <v>1725.84</v>
      </c>
      <c r="AQ112" s="74">
        <v>0</v>
      </c>
      <c r="AR112" s="144"/>
      <c r="AS112" s="145"/>
      <c r="AT112" s="68">
        <f t="shared" si="39"/>
        <v>84890.59</v>
      </c>
      <c r="AU112" s="74"/>
      <c r="AV112" s="74"/>
      <c r="AW112" s="74"/>
      <c r="AX112" s="74"/>
      <c r="AY112" s="74"/>
      <c r="AZ112" s="74">
        <f t="shared" si="2"/>
        <v>84890.59</v>
      </c>
      <c r="BA112" s="74"/>
      <c r="BB112" s="143">
        <f>AB112-AP112</f>
        <v>37967.47</v>
      </c>
      <c r="BC112" s="74"/>
      <c r="BD112" s="144"/>
      <c r="BE112" s="145"/>
      <c r="BG112" s="140"/>
      <c r="BH112" s="74"/>
      <c r="BI112" s="74"/>
      <c r="BJ112" s="74"/>
      <c r="BK112" s="74"/>
      <c r="BL112" s="74"/>
      <c r="BM112" s="74"/>
      <c r="BN112" s="74"/>
      <c r="BO112" s="74"/>
      <c r="BP112" s="74"/>
      <c r="BQ112" s="141"/>
      <c r="BR112" s="74"/>
      <c r="BS112" s="74"/>
    </row>
    <row r="113" spans="2:71" s="47" customFormat="1" ht="12.75" customHeight="1" x14ac:dyDescent="0.2">
      <c r="B113" s="48"/>
      <c r="C113" s="187" t="s">
        <v>218</v>
      </c>
      <c r="D113" s="188"/>
      <c r="E113" s="188"/>
      <c r="F113" s="188"/>
      <c r="G113" s="189"/>
      <c r="H113" s="162" t="s">
        <v>219</v>
      </c>
      <c r="I113" s="92">
        <v>35796</v>
      </c>
      <c r="J113" s="92">
        <v>35796</v>
      </c>
      <c r="K113" s="92"/>
      <c r="L113" s="64">
        <v>27</v>
      </c>
      <c r="M113" s="65" t="s">
        <v>122</v>
      </c>
      <c r="N113" s="66"/>
      <c r="O113" s="66"/>
      <c r="P113" s="66"/>
      <c r="Q113" s="66"/>
      <c r="R113" s="66"/>
      <c r="S113" s="66"/>
      <c r="T113" s="68">
        <v>2237.14</v>
      </c>
      <c r="U113" s="63"/>
      <c r="V113" s="63"/>
      <c r="W113" s="63"/>
      <c r="X113" s="63"/>
      <c r="Y113" s="63"/>
      <c r="Z113" s="63">
        <v>2237.14</v>
      </c>
      <c r="AA113" s="63"/>
      <c r="AB113" s="143">
        <v>452.38</v>
      </c>
      <c r="AC113" s="63"/>
      <c r="AD113" s="66"/>
      <c r="AE113" s="67"/>
      <c r="AF113" s="68">
        <v>0</v>
      </c>
      <c r="AG113" s="63"/>
      <c r="AH113" s="63"/>
      <c r="AI113" s="63"/>
      <c r="AJ113" s="63"/>
      <c r="AK113" s="63"/>
      <c r="AL113" s="63">
        <v>0</v>
      </c>
      <c r="AM113" s="63"/>
      <c r="AN113" s="69"/>
      <c r="AO113" s="69"/>
      <c r="AP113" s="63">
        <v>0</v>
      </c>
      <c r="AQ113" s="63">
        <v>0</v>
      </c>
      <c r="AR113" s="66"/>
      <c r="AS113" s="67"/>
      <c r="AT113" s="68">
        <f t="shared" si="39"/>
        <v>2237.14</v>
      </c>
      <c r="AU113" s="63"/>
      <c r="AV113" s="63"/>
      <c r="AW113" s="63"/>
      <c r="AX113" s="63"/>
      <c r="AY113" s="63"/>
      <c r="AZ113" s="63">
        <f t="shared" si="2"/>
        <v>2237.14</v>
      </c>
      <c r="BA113" s="63"/>
      <c r="BB113" s="69">
        <f t="shared" si="26"/>
        <v>452.38</v>
      </c>
      <c r="BC113" s="63"/>
      <c r="BD113" s="66"/>
      <c r="BE113" s="67"/>
      <c r="BF113" s="57"/>
      <c r="BG113" s="90"/>
      <c r="BH113" s="91"/>
      <c r="BI113" s="91"/>
      <c r="BJ113" s="73"/>
      <c r="BK113" s="73"/>
      <c r="BL113" s="73"/>
      <c r="BM113" s="73"/>
      <c r="BN113" s="73"/>
      <c r="BO113" s="73"/>
      <c r="BP113" s="73"/>
      <c r="BQ113" s="72"/>
      <c r="BR113" s="73"/>
      <c r="BS113" s="74"/>
    </row>
    <row r="114" spans="2:71" s="47" customFormat="1" ht="12.75" customHeight="1" x14ac:dyDescent="0.2">
      <c r="B114" s="48"/>
      <c r="C114" s="187" t="s">
        <v>220</v>
      </c>
      <c r="D114" s="188"/>
      <c r="E114" s="188"/>
      <c r="F114" s="188"/>
      <c r="G114" s="189"/>
      <c r="H114" s="162" t="s">
        <v>221</v>
      </c>
      <c r="I114" s="92">
        <v>35765</v>
      </c>
      <c r="J114" s="92">
        <v>35765</v>
      </c>
      <c r="K114" s="92"/>
      <c r="L114" s="64">
        <v>50</v>
      </c>
      <c r="M114" s="65" t="s">
        <v>122</v>
      </c>
      <c r="N114" s="66"/>
      <c r="O114" s="66"/>
      <c r="P114" s="66"/>
      <c r="Q114" s="66"/>
      <c r="R114" s="66"/>
      <c r="S114" s="66"/>
      <c r="T114" s="68">
        <v>38529.769999999997</v>
      </c>
      <c r="U114" s="63"/>
      <c r="V114" s="63"/>
      <c r="W114" s="63"/>
      <c r="X114" s="63"/>
      <c r="Y114" s="63"/>
      <c r="Z114" s="63">
        <v>38529.769999999997</v>
      </c>
      <c r="AA114" s="63"/>
      <c r="AB114" s="143">
        <v>28908.3</v>
      </c>
      <c r="AC114" s="63"/>
      <c r="AD114" s="66"/>
      <c r="AE114" s="67"/>
      <c r="AF114" s="68">
        <v>0</v>
      </c>
      <c r="AG114" s="63"/>
      <c r="AH114" s="63"/>
      <c r="AI114" s="63"/>
      <c r="AJ114" s="63"/>
      <c r="AK114" s="63"/>
      <c r="AL114" s="63">
        <v>0</v>
      </c>
      <c r="AM114" s="63"/>
      <c r="AN114" s="69"/>
      <c r="AO114" s="69"/>
      <c r="AP114" s="63">
        <v>0</v>
      </c>
      <c r="AQ114" s="63">
        <v>0</v>
      </c>
      <c r="AR114" s="66"/>
      <c r="AS114" s="67"/>
      <c r="AT114" s="68">
        <f t="shared" si="39"/>
        <v>38529.769999999997</v>
      </c>
      <c r="AU114" s="63"/>
      <c r="AV114" s="63"/>
      <c r="AW114" s="63"/>
      <c r="AX114" s="63"/>
      <c r="AY114" s="63"/>
      <c r="AZ114" s="63">
        <f t="shared" si="2"/>
        <v>38529.769999999997</v>
      </c>
      <c r="BA114" s="63"/>
      <c r="BB114" s="69">
        <f t="shared" si="26"/>
        <v>28908.3</v>
      </c>
      <c r="BC114" s="63"/>
      <c r="BD114" s="66"/>
      <c r="BE114" s="67"/>
      <c r="BF114" s="57"/>
      <c r="BG114" s="90"/>
      <c r="BH114" s="91"/>
      <c r="BI114" s="91"/>
      <c r="BJ114" s="73"/>
      <c r="BK114" s="73"/>
      <c r="BL114" s="73"/>
      <c r="BM114" s="73"/>
      <c r="BN114" s="73"/>
      <c r="BO114" s="73"/>
      <c r="BP114" s="73"/>
      <c r="BQ114" s="72"/>
      <c r="BR114" s="73"/>
      <c r="BS114" s="74"/>
    </row>
    <row r="115" spans="2:71" s="47" customFormat="1" ht="12.75" customHeight="1" x14ac:dyDescent="0.2">
      <c r="B115" s="48"/>
      <c r="C115" s="187" t="s">
        <v>222</v>
      </c>
      <c r="D115" s="188"/>
      <c r="E115" s="188"/>
      <c r="F115" s="188"/>
      <c r="G115" s="189"/>
      <c r="H115" s="162" t="s">
        <v>223</v>
      </c>
      <c r="I115" s="92">
        <v>35765</v>
      </c>
      <c r="J115" s="92">
        <v>35765</v>
      </c>
      <c r="K115" s="92"/>
      <c r="L115" s="64">
        <v>12</v>
      </c>
      <c r="M115" s="65" t="s">
        <v>122</v>
      </c>
      <c r="N115" s="66"/>
      <c r="O115" s="66"/>
      <c r="P115" s="66"/>
      <c r="Q115" s="66"/>
      <c r="R115" s="66"/>
      <c r="S115" s="66"/>
      <c r="T115" s="68">
        <v>1375.51</v>
      </c>
      <c r="U115" s="63"/>
      <c r="V115" s="63"/>
      <c r="W115" s="63"/>
      <c r="X115" s="63"/>
      <c r="Y115" s="63"/>
      <c r="Z115" s="63">
        <v>1375.51</v>
      </c>
      <c r="AA115" s="63"/>
      <c r="AB115" s="143">
        <v>0.28999999999999998</v>
      </c>
      <c r="AC115" s="63"/>
      <c r="AD115" s="66"/>
      <c r="AE115" s="67"/>
      <c r="AF115" s="68">
        <v>0</v>
      </c>
      <c r="AG115" s="63"/>
      <c r="AH115" s="63"/>
      <c r="AI115" s="63"/>
      <c r="AJ115" s="63"/>
      <c r="AK115" s="63"/>
      <c r="AL115" s="63">
        <v>0</v>
      </c>
      <c r="AM115" s="63"/>
      <c r="AN115" s="69"/>
      <c r="AO115" s="69"/>
      <c r="AP115" s="63">
        <v>0</v>
      </c>
      <c r="AQ115" s="63">
        <v>0</v>
      </c>
      <c r="AR115" s="66"/>
      <c r="AS115" s="67"/>
      <c r="AT115" s="68">
        <f t="shared" si="39"/>
        <v>1375.51</v>
      </c>
      <c r="AU115" s="63"/>
      <c r="AV115" s="63"/>
      <c r="AW115" s="63"/>
      <c r="AX115" s="63"/>
      <c r="AY115" s="63"/>
      <c r="AZ115" s="63">
        <f t="shared" si="2"/>
        <v>1375.51</v>
      </c>
      <c r="BA115" s="63"/>
      <c r="BB115" s="69">
        <f t="shared" si="26"/>
        <v>0.28999999999999998</v>
      </c>
      <c r="BC115" s="63"/>
      <c r="BD115" s="66"/>
      <c r="BE115" s="67"/>
      <c r="BF115" s="57"/>
      <c r="BG115" s="90"/>
      <c r="BH115" s="91"/>
      <c r="BI115" s="91"/>
      <c r="BJ115" s="73"/>
      <c r="BK115" s="73"/>
      <c r="BL115" s="73"/>
      <c r="BM115" s="73"/>
      <c r="BN115" s="73"/>
      <c r="BO115" s="73"/>
      <c r="BP115" s="73"/>
      <c r="BQ115" s="72"/>
      <c r="BR115" s="73"/>
      <c r="BS115" s="74"/>
    </row>
    <row r="116" spans="2:71" s="47" customFormat="1" ht="12.75" customHeight="1" x14ac:dyDescent="0.2">
      <c r="B116" s="48" t="s">
        <v>224</v>
      </c>
      <c r="C116" s="190" t="s">
        <v>225</v>
      </c>
      <c r="D116" s="191"/>
      <c r="E116" s="191"/>
      <c r="F116" s="191"/>
      <c r="G116" s="192"/>
      <c r="H116" s="63"/>
      <c r="I116" s="63"/>
      <c r="J116" s="63"/>
      <c r="K116" s="63"/>
      <c r="L116" s="64"/>
      <c r="M116" s="65"/>
      <c r="N116" s="66"/>
      <c r="O116" s="66"/>
      <c r="P116" s="66"/>
      <c r="Q116" s="66"/>
      <c r="R116" s="66"/>
      <c r="S116" s="66"/>
      <c r="T116" s="68"/>
      <c r="U116" s="63"/>
      <c r="V116" s="63"/>
      <c r="W116" s="63"/>
      <c r="X116" s="63"/>
      <c r="Y116" s="63"/>
      <c r="Z116" s="63"/>
      <c r="AA116" s="63"/>
      <c r="AB116" s="69"/>
      <c r="AC116" s="63"/>
      <c r="AD116" s="66"/>
      <c r="AE116" s="67"/>
      <c r="AF116" s="68"/>
      <c r="AG116" s="63"/>
      <c r="AH116" s="63"/>
      <c r="AI116" s="63"/>
      <c r="AJ116" s="63"/>
      <c r="AK116" s="63"/>
      <c r="AL116" s="63"/>
      <c r="AM116" s="63"/>
      <c r="AN116" s="69"/>
      <c r="AO116" s="69"/>
      <c r="AP116" s="69"/>
      <c r="AQ116" s="63"/>
      <c r="AR116" s="66"/>
      <c r="AS116" s="67"/>
      <c r="AT116" s="68">
        <f t="shared" si="39"/>
        <v>0</v>
      </c>
      <c r="AU116" s="63"/>
      <c r="AV116" s="63"/>
      <c r="AW116" s="63"/>
      <c r="AX116" s="63"/>
      <c r="AY116" s="63"/>
      <c r="AZ116" s="63"/>
      <c r="BA116" s="63"/>
      <c r="BB116" s="69">
        <f t="shared" si="26"/>
        <v>0</v>
      </c>
      <c r="BC116" s="63"/>
      <c r="BD116" s="66"/>
      <c r="BE116" s="67"/>
      <c r="BF116" s="57"/>
      <c r="BG116" s="90"/>
      <c r="BH116" s="91"/>
      <c r="BI116" s="91"/>
      <c r="BJ116" s="73"/>
      <c r="BK116" s="73"/>
      <c r="BL116" s="73"/>
      <c r="BM116" s="73"/>
      <c r="BN116" s="73"/>
      <c r="BO116" s="73"/>
      <c r="BP116" s="73"/>
      <c r="BQ116" s="72"/>
      <c r="BR116" s="73"/>
      <c r="BS116" s="73"/>
    </row>
    <row r="117" spans="2:71" s="47" customFormat="1" ht="26.25" customHeight="1" x14ac:dyDescent="0.2">
      <c r="B117" s="62"/>
      <c r="C117" s="190" t="s">
        <v>226</v>
      </c>
      <c r="D117" s="191"/>
      <c r="E117" s="191"/>
      <c r="F117" s="191"/>
      <c r="G117" s="192"/>
      <c r="H117" s="63"/>
      <c r="I117" s="63"/>
      <c r="J117" s="63"/>
      <c r="K117" s="63"/>
      <c r="L117" s="64"/>
      <c r="M117" s="65"/>
      <c r="N117" s="66"/>
      <c r="O117" s="66"/>
      <c r="P117" s="66"/>
      <c r="Q117" s="66"/>
      <c r="R117" s="66"/>
      <c r="S117" s="66"/>
      <c r="T117" s="68"/>
      <c r="U117" s="63"/>
      <c r="V117" s="63"/>
      <c r="W117" s="63"/>
      <c r="X117" s="63"/>
      <c r="Y117" s="63"/>
      <c r="Z117" s="63"/>
      <c r="AA117" s="63"/>
      <c r="AB117" s="69"/>
      <c r="AC117" s="63"/>
      <c r="AD117" s="66"/>
      <c r="AE117" s="67"/>
      <c r="AF117" s="68"/>
      <c r="AG117" s="63"/>
      <c r="AH117" s="63"/>
      <c r="AI117" s="63"/>
      <c r="AJ117" s="63"/>
      <c r="AK117" s="63"/>
      <c r="AL117" s="63"/>
      <c r="AM117" s="63"/>
      <c r="AN117" s="69"/>
      <c r="AO117" s="69"/>
      <c r="AP117" s="69"/>
      <c r="AQ117" s="63"/>
      <c r="AR117" s="66"/>
      <c r="AS117" s="67"/>
      <c r="AT117" s="68">
        <f t="shared" si="39"/>
        <v>0</v>
      </c>
      <c r="AU117" s="63"/>
      <c r="AV117" s="63"/>
      <c r="AW117" s="63"/>
      <c r="AX117" s="63"/>
      <c r="AY117" s="63"/>
      <c r="AZ117" s="63"/>
      <c r="BA117" s="63"/>
      <c r="BB117" s="69">
        <f t="shared" si="26"/>
        <v>0</v>
      </c>
      <c r="BC117" s="63"/>
      <c r="BD117" s="66"/>
      <c r="BE117" s="67"/>
      <c r="BF117" s="57"/>
      <c r="BG117" s="90"/>
      <c r="BH117" s="91"/>
      <c r="BI117" s="91"/>
      <c r="BJ117" s="73"/>
      <c r="BK117" s="73"/>
      <c r="BL117" s="73"/>
      <c r="BM117" s="73"/>
      <c r="BN117" s="73"/>
      <c r="BO117" s="73"/>
      <c r="BP117" s="73"/>
      <c r="BQ117" s="72"/>
      <c r="BR117" s="73"/>
      <c r="BS117" s="73"/>
    </row>
    <row r="118" spans="2:71" s="47" customFormat="1" ht="12.75" customHeight="1" x14ac:dyDescent="0.2">
      <c r="B118" s="62"/>
      <c r="C118" s="190" t="s">
        <v>227</v>
      </c>
      <c r="D118" s="191"/>
      <c r="E118" s="191"/>
      <c r="F118" s="191"/>
      <c r="G118" s="192"/>
      <c r="H118" s="63"/>
      <c r="I118" s="63"/>
      <c r="J118" s="63"/>
      <c r="K118" s="63"/>
      <c r="L118" s="64"/>
      <c r="M118" s="65"/>
      <c r="N118" s="66"/>
      <c r="O118" s="66"/>
      <c r="P118" s="66"/>
      <c r="Q118" s="66"/>
      <c r="R118" s="66"/>
      <c r="S118" s="66"/>
      <c r="T118" s="68"/>
      <c r="U118" s="63"/>
      <c r="V118" s="63"/>
      <c r="W118" s="63"/>
      <c r="X118" s="63"/>
      <c r="Y118" s="63"/>
      <c r="Z118" s="63"/>
      <c r="AA118" s="63"/>
      <c r="AB118" s="69"/>
      <c r="AC118" s="63"/>
      <c r="AD118" s="66"/>
      <c r="AE118" s="67"/>
      <c r="AF118" s="68"/>
      <c r="AG118" s="63"/>
      <c r="AH118" s="63"/>
      <c r="AI118" s="63"/>
      <c r="AJ118" s="63"/>
      <c r="AK118" s="63"/>
      <c r="AL118" s="63"/>
      <c r="AM118" s="63"/>
      <c r="AN118" s="69"/>
      <c r="AO118" s="69"/>
      <c r="AP118" s="69"/>
      <c r="AQ118" s="63"/>
      <c r="AR118" s="66"/>
      <c r="AS118" s="67"/>
      <c r="AT118" s="68">
        <f t="shared" si="39"/>
        <v>0</v>
      </c>
      <c r="AU118" s="63"/>
      <c r="AV118" s="63"/>
      <c r="AW118" s="63"/>
      <c r="AX118" s="63"/>
      <c r="AY118" s="63"/>
      <c r="AZ118" s="63"/>
      <c r="BA118" s="63"/>
      <c r="BB118" s="69">
        <f t="shared" si="26"/>
        <v>0</v>
      </c>
      <c r="BC118" s="63"/>
      <c r="BD118" s="66"/>
      <c r="BE118" s="67"/>
      <c r="BF118" s="57"/>
      <c r="BG118" s="90"/>
      <c r="BH118" s="91"/>
      <c r="BI118" s="91"/>
      <c r="BJ118" s="73"/>
      <c r="BK118" s="73"/>
      <c r="BL118" s="73"/>
      <c r="BM118" s="73"/>
      <c r="BN118" s="73"/>
      <c r="BO118" s="73"/>
      <c r="BP118" s="73"/>
      <c r="BQ118" s="72"/>
      <c r="BR118" s="73"/>
      <c r="BS118" s="73"/>
    </row>
    <row r="119" spans="2:71" s="47" customFormat="1" ht="12.75" customHeight="1" x14ac:dyDescent="0.2">
      <c r="B119" s="62"/>
      <c r="C119" s="202" t="s">
        <v>228</v>
      </c>
      <c r="D119" s="203"/>
      <c r="E119" s="203"/>
      <c r="F119" s="203"/>
      <c r="G119" s="204"/>
      <c r="H119" s="63">
        <v>776</v>
      </c>
      <c r="I119" s="92">
        <v>42289</v>
      </c>
      <c r="J119" s="92">
        <v>42289</v>
      </c>
      <c r="K119" s="92"/>
      <c r="L119" s="64">
        <v>16</v>
      </c>
      <c r="M119" s="65" t="s">
        <v>119</v>
      </c>
      <c r="N119" s="66"/>
      <c r="O119" s="66" t="s">
        <v>120</v>
      </c>
      <c r="P119" s="66"/>
      <c r="Q119" s="66"/>
      <c r="R119" s="66"/>
      <c r="S119" s="66"/>
      <c r="T119" s="68">
        <v>138790.54</v>
      </c>
      <c r="U119" s="63"/>
      <c r="V119" s="63"/>
      <c r="W119" s="63"/>
      <c r="X119" s="63"/>
      <c r="Y119" s="63"/>
      <c r="Z119" s="63">
        <v>138790.54</v>
      </c>
      <c r="AA119" s="63"/>
      <c r="AB119" s="69"/>
      <c r="AC119" s="63">
        <v>138790.54</v>
      </c>
      <c r="AD119" s="66">
        <f t="shared" ref="AD119:AD125" si="40">AC119-AE119</f>
        <v>74809.450000000012</v>
      </c>
      <c r="AE119" s="67">
        <v>63981.09</v>
      </c>
      <c r="AF119" s="68"/>
      <c r="AG119" s="63"/>
      <c r="AH119" s="63"/>
      <c r="AI119" s="63"/>
      <c r="AJ119" s="63"/>
      <c r="AK119" s="63"/>
      <c r="AL119" s="63">
        <f>AF119</f>
        <v>0</v>
      </c>
      <c r="AM119" s="63"/>
      <c r="AN119" s="69"/>
      <c r="AO119" s="69">
        <v>9362.94</v>
      </c>
      <c r="AP119" s="69"/>
      <c r="AQ119" s="63">
        <v>0</v>
      </c>
      <c r="AR119" s="66">
        <v>9362.94</v>
      </c>
      <c r="AS119" s="67">
        <f t="shared" ref="AS119:AS127" si="41">-AR119</f>
        <v>-9362.94</v>
      </c>
      <c r="AT119" s="68">
        <f>T119+AF119</f>
        <v>138790.54</v>
      </c>
      <c r="AU119" s="63"/>
      <c r="AV119" s="63"/>
      <c r="AW119" s="63"/>
      <c r="AX119" s="63"/>
      <c r="AY119" s="63"/>
      <c r="AZ119" s="63">
        <f t="shared" si="2"/>
        <v>138790.54</v>
      </c>
      <c r="BA119" s="63"/>
      <c r="BB119" s="69">
        <f t="shared" si="26"/>
        <v>0</v>
      </c>
      <c r="BC119" s="63">
        <f>AZ119-BB119-BA119</f>
        <v>138790.54</v>
      </c>
      <c r="BD119" s="66">
        <f>BC119-BE119</f>
        <v>84172.390000000014</v>
      </c>
      <c r="BE119" s="67">
        <f>AE119+AF119-AR119</f>
        <v>54618.149999999994</v>
      </c>
      <c r="BF119" s="57"/>
      <c r="BG119" s="90">
        <f t="shared" ref="BG119:BG125" si="42">BE119</f>
        <v>54618.149999999994</v>
      </c>
      <c r="BH119" s="91"/>
      <c r="BI119" s="91"/>
      <c r="BJ119" s="73"/>
      <c r="BK119" s="73"/>
      <c r="BL119" s="73"/>
      <c r="BM119" s="73"/>
      <c r="BN119" s="73"/>
      <c r="BO119" s="73"/>
      <c r="BP119" s="73"/>
      <c r="BQ119" s="72"/>
      <c r="BR119" s="73"/>
      <c r="BS119" s="73"/>
    </row>
    <row r="120" spans="2:71" s="47" customFormat="1" ht="12.75" customHeight="1" x14ac:dyDescent="0.2">
      <c r="B120" s="62"/>
      <c r="C120" s="202" t="s">
        <v>228</v>
      </c>
      <c r="D120" s="203"/>
      <c r="E120" s="203"/>
      <c r="F120" s="203"/>
      <c r="G120" s="204"/>
      <c r="H120" s="63">
        <v>777</v>
      </c>
      <c r="I120" s="92">
        <v>42289</v>
      </c>
      <c r="J120" s="92">
        <v>42289</v>
      </c>
      <c r="K120" s="92"/>
      <c r="L120" s="64">
        <v>16</v>
      </c>
      <c r="M120" s="65" t="s">
        <v>119</v>
      </c>
      <c r="N120" s="66"/>
      <c r="O120" s="66" t="s">
        <v>120</v>
      </c>
      <c r="P120" s="66"/>
      <c r="Q120" s="66"/>
      <c r="R120" s="66"/>
      <c r="S120" s="66"/>
      <c r="T120" s="68">
        <v>138790.54</v>
      </c>
      <c r="U120" s="63"/>
      <c r="V120" s="63"/>
      <c r="W120" s="63"/>
      <c r="X120" s="63"/>
      <c r="Y120" s="63"/>
      <c r="Z120" s="63">
        <v>138790.54</v>
      </c>
      <c r="AA120" s="63"/>
      <c r="AB120" s="69"/>
      <c r="AC120" s="63">
        <v>138790.54</v>
      </c>
      <c r="AD120" s="66">
        <f t="shared" si="40"/>
        <v>74809.450000000012</v>
      </c>
      <c r="AE120" s="67">
        <v>63981.09</v>
      </c>
      <c r="AF120" s="68"/>
      <c r="AG120" s="63"/>
      <c r="AH120" s="63"/>
      <c r="AI120" s="63"/>
      <c r="AJ120" s="63"/>
      <c r="AK120" s="63"/>
      <c r="AL120" s="63">
        <f>AF120</f>
        <v>0</v>
      </c>
      <c r="AM120" s="63"/>
      <c r="AN120" s="69"/>
      <c r="AO120" s="69">
        <v>9362.94</v>
      </c>
      <c r="AP120" s="69"/>
      <c r="AQ120" s="63">
        <v>0</v>
      </c>
      <c r="AR120" s="66">
        <v>9362.94</v>
      </c>
      <c r="AS120" s="67">
        <f t="shared" si="41"/>
        <v>-9362.94</v>
      </c>
      <c r="AT120" s="68">
        <f>T120+AF120</f>
        <v>138790.54</v>
      </c>
      <c r="AU120" s="63"/>
      <c r="AV120" s="63"/>
      <c r="AW120" s="63"/>
      <c r="AX120" s="63"/>
      <c r="AY120" s="63"/>
      <c r="AZ120" s="63">
        <f t="shared" si="2"/>
        <v>138790.54</v>
      </c>
      <c r="BA120" s="63"/>
      <c r="BB120" s="69">
        <f t="shared" si="26"/>
        <v>0</v>
      </c>
      <c r="BC120" s="63">
        <f>AZ120-BB120-BA120</f>
        <v>138790.54</v>
      </c>
      <c r="BD120" s="66">
        <f>BC120-BE120</f>
        <v>84172.390000000014</v>
      </c>
      <c r="BE120" s="67">
        <f>AE120+AF120-AR120</f>
        <v>54618.149999999994</v>
      </c>
      <c r="BF120" s="57"/>
      <c r="BG120" s="90">
        <f t="shared" si="42"/>
        <v>54618.149999999994</v>
      </c>
      <c r="BH120" s="91"/>
      <c r="BI120" s="91"/>
      <c r="BJ120" s="73"/>
      <c r="BK120" s="73"/>
      <c r="BL120" s="73"/>
      <c r="BM120" s="73"/>
      <c r="BN120" s="73"/>
      <c r="BO120" s="73"/>
      <c r="BP120" s="73"/>
      <c r="BQ120" s="72"/>
      <c r="BR120" s="73"/>
      <c r="BS120" s="73"/>
    </row>
    <row r="121" spans="2:71" s="47" customFormat="1" ht="12.75" customHeight="1" x14ac:dyDescent="0.2">
      <c r="B121" s="62"/>
      <c r="C121" s="202" t="s">
        <v>229</v>
      </c>
      <c r="D121" s="203"/>
      <c r="E121" s="203"/>
      <c r="F121" s="203"/>
      <c r="G121" s="204"/>
      <c r="H121" s="63">
        <v>772</v>
      </c>
      <c r="I121" s="92">
        <v>42289</v>
      </c>
      <c r="J121" s="92">
        <v>42289</v>
      </c>
      <c r="K121" s="92"/>
      <c r="L121" s="64">
        <v>16</v>
      </c>
      <c r="M121" s="65" t="s">
        <v>119</v>
      </c>
      <c r="N121" s="66"/>
      <c r="O121" s="66" t="s">
        <v>158</v>
      </c>
      <c r="P121" s="66"/>
      <c r="Q121" s="66"/>
      <c r="R121" s="66"/>
      <c r="S121" s="66"/>
      <c r="T121" s="68">
        <v>76749.3</v>
      </c>
      <c r="U121" s="63"/>
      <c r="V121" s="63"/>
      <c r="W121" s="63"/>
      <c r="X121" s="63"/>
      <c r="Y121" s="63"/>
      <c r="Z121" s="63">
        <v>76749.3</v>
      </c>
      <c r="AA121" s="63"/>
      <c r="AB121" s="69"/>
      <c r="AC121" s="63">
        <v>76749.3</v>
      </c>
      <c r="AD121" s="66">
        <f t="shared" si="40"/>
        <v>43970.3</v>
      </c>
      <c r="AE121" s="67">
        <v>32779</v>
      </c>
      <c r="AF121" s="68">
        <v>0</v>
      </c>
      <c r="AG121" s="63"/>
      <c r="AH121" s="63"/>
      <c r="AI121" s="63"/>
      <c r="AJ121" s="63"/>
      <c r="AK121" s="63"/>
      <c r="AL121" s="63">
        <v>0</v>
      </c>
      <c r="AM121" s="63"/>
      <c r="AN121" s="69"/>
      <c r="AO121" s="69">
        <f>AR121</f>
        <v>4796.76</v>
      </c>
      <c r="AP121" s="69"/>
      <c r="AQ121" s="63">
        <v>0</v>
      </c>
      <c r="AR121" s="66">
        <v>4796.76</v>
      </c>
      <c r="AS121" s="67">
        <f t="shared" si="41"/>
        <v>-4796.76</v>
      </c>
      <c r="AT121" s="68">
        <f t="shared" si="39"/>
        <v>76749.3</v>
      </c>
      <c r="AU121" s="63"/>
      <c r="AV121" s="63"/>
      <c r="AW121" s="63"/>
      <c r="AX121" s="63"/>
      <c r="AY121" s="63"/>
      <c r="AZ121" s="63">
        <f t="shared" si="2"/>
        <v>76749.3</v>
      </c>
      <c r="BA121" s="63"/>
      <c r="BB121" s="69">
        <f t="shared" si="26"/>
        <v>0</v>
      </c>
      <c r="BC121" s="63">
        <f>AZ121-BB121-BA121</f>
        <v>76749.3</v>
      </c>
      <c r="BD121" s="66">
        <f>BC121-BE121</f>
        <v>48767.060000000005</v>
      </c>
      <c r="BE121" s="67">
        <f>AE121+AF121-AR121</f>
        <v>27982.239999999998</v>
      </c>
      <c r="BF121" s="57"/>
      <c r="BG121" s="90">
        <f>BE121</f>
        <v>27982.239999999998</v>
      </c>
      <c r="BH121" s="91"/>
      <c r="BI121" s="91"/>
      <c r="BJ121" s="73"/>
      <c r="BK121" s="73"/>
      <c r="BL121" s="73"/>
      <c r="BM121" s="73"/>
      <c r="BN121" s="73"/>
      <c r="BO121" s="73"/>
      <c r="BP121" s="73"/>
      <c r="BQ121" s="72"/>
      <c r="BR121" s="73"/>
      <c r="BS121" s="73"/>
    </row>
    <row r="122" spans="2:71" s="47" customFormat="1" ht="12.75" customHeight="1" x14ac:dyDescent="0.2">
      <c r="B122" s="62" t="s">
        <v>160</v>
      </c>
      <c r="C122" s="202" t="s">
        <v>230</v>
      </c>
      <c r="D122" s="203"/>
      <c r="E122" s="203"/>
      <c r="F122" s="203"/>
      <c r="G122" s="204"/>
      <c r="H122" s="63">
        <v>841</v>
      </c>
      <c r="I122" s="92">
        <v>44497</v>
      </c>
      <c r="J122" s="92">
        <v>44497</v>
      </c>
      <c r="K122" s="92"/>
      <c r="L122" s="64">
        <v>16</v>
      </c>
      <c r="M122" s="65" t="s">
        <v>119</v>
      </c>
      <c r="N122" s="66"/>
      <c r="O122" s="66"/>
      <c r="P122" s="66"/>
      <c r="Q122" s="66"/>
      <c r="R122" s="66"/>
      <c r="S122" s="66"/>
      <c r="T122" s="68">
        <v>18114.14</v>
      </c>
      <c r="U122" s="63"/>
      <c r="V122" s="63">
        <v>18114.14</v>
      </c>
      <c r="W122" s="63"/>
      <c r="X122" s="63"/>
      <c r="Y122" s="63"/>
      <c r="Z122" s="63">
        <v>0</v>
      </c>
      <c r="AA122" s="63"/>
      <c r="AB122" s="69">
        <v>14529.22</v>
      </c>
      <c r="AC122" s="63"/>
      <c r="AD122" s="66">
        <f t="shared" si="40"/>
        <v>0</v>
      </c>
      <c r="AE122" s="67">
        <v>0</v>
      </c>
      <c r="AF122" s="68">
        <v>0</v>
      </c>
      <c r="AG122" s="63"/>
      <c r="AH122" s="63"/>
      <c r="AI122" s="63"/>
      <c r="AJ122" s="63"/>
      <c r="AK122" s="63"/>
      <c r="AL122" s="63">
        <v>0</v>
      </c>
      <c r="AM122" s="63"/>
      <c r="AN122" s="69">
        <f>AL122</f>
        <v>0</v>
      </c>
      <c r="AO122" s="69">
        <v>0</v>
      </c>
      <c r="AP122" s="69">
        <v>1132.08</v>
      </c>
      <c r="AQ122" s="63">
        <v>0</v>
      </c>
      <c r="AR122" s="66">
        <v>0</v>
      </c>
      <c r="AS122" s="67">
        <f t="shared" si="41"/>
        <v>0</v>
      </c>
      <c r="AT122" s="68">
        <f t="shared" si="39"/>
        <v>18114.14</v>
      </c>
      <c r="AU122" s="63"/>
      <c r="AV122" s="63">
        <v>18114.14</v>
      </c>
      <c r="AW122" s="63"/>
      <c r="AX122" s="63"/>
      <c r="AY122" s="63"/>
      <c r="AZ122" s="63">
        <f t="shared" si="2"/>
        <v>0</v>
      </c>
      <c r="BA122" s="63"/>
      <c r="BB122" s="69">
        <f>AB122-AP122</f>
        <v>13397.14</v>
      </c>
      <c r="BC122" s="63">
        <v>0</v>
      </c>
      <c r="BD122" s="66">
        <v>0</v>
      </c>
      <c r="BE122" s="67">
        <v>0</v>
      </c>
      <c r="BF122" s="57"/>
      <c r="BG122" s="90">
        <f t="shared" si="42"/>
        <v>0</v>
      </c>
      <c r="BH122" s="91"/>
      <c r="BI122" s="91"/>
      <c r="BJ122" s="73"/>
      <c r="BK122" s="73"/>
      <c r="BL122" s="73"/>
      <c r="BM122" s="73"/>
      <c r="BN122" s="73"/>
      <c r="BO122" s="73"/>
      <c r="BP122" s="73"/>
      <c r="BQ122" s="72"/>
      <c r="BR122" s="73"/>
      <c r="BS122" s="73"/>
    </row>
    <row r="123" spans="2:71" s="47" customFormat="1" ht="12.75" customHeight="1" x14ac:dyDescent="0.2">
      <c r="B123" s="62" t="s">
        <v>155</v>
      </c>
      <c r="C123" s="187" t="s">
        <v>231</v>
      </c>
      <c r="D123" s="188"/>
      <c r="E123" s="188"/>
      <c r="F123" s="188"/>
      <c r="G123" s="189"/>
      <c r="H123" s="63">
        <v>599</v>
      </c>
      <c r="I123" s="92">
        <v>40311</v>
      </c>
      <c r="J123" s="92">
        <v>40311</v>
      </c>
      <c r="K123" s="92"/>
      <c r="L123" s="64">
        <v>16</v>
      </c>
      <c r="M123" s="65" t="s">
        <v>119</v>
      </c>
      <c r="N123" s="66"/>
      <c r="O123" s="66" t="s">
        <v>120</v>
      </c>
      <c r="P123" s="66"/>
      <c r="Q123" s="66"/>
      <c r="R123" s="66"/>
      <c r="S123" s="66"/>
      <c r="T123" s="68">
        <v>190911.63</v>
      </c>
      <c r="U123" s="63">
        <v>69067.97</v>
      </c>
      <c r="V123" s="63"/>
      <c r="W123" s="63"/>
      <c r="X123" s="63"/>
      <c r="Y123" s="63"/>
      <c r="Z123" s="63">
        <f>T123-U123</f>
        <v>121843.66</v>
      </c>
      <c r="AA123" s="63"/>
      <c r="AB123" s="69">
        <v>12026.12</v>
      </c>
      <c r="AC123" s="63">
        <f>Z123</f>
        <v>121843.66</v>
      </c>
      <c r="AD123" s="66">
        <f t="shared" si="40"/>
        <v>100745.31</v>
      </c>
      <c r="AE123" s="67">
        <v>21098.35</v>
      </c>
      <c r="AF123" s="68">
        <v>0</v>
      </c>
      <c r="AG123" s="63"/>
      <c r="AH123" s="63"/>
      <c r="AI123" s="63"/>
      <c r="AJ123" s="63"/>
      <c r="AK123" s="63"/>
      <c r="AL123" s="63">
        <f>AF123</f>
        <v>0</v>
      </c>
      <c r="AM123" s="63"/>
      <c r="AN123" s="69"/>
      <c r="AO123" s="69">
        <v>19861.919999999998</v>
      </c>
      <c r="AP123" s="69">
        <v>3519.84</v>
      </c>
      <c r="AQ123" s="63">
        <v>0</v>
      </c>
      <c r="AR123" s="66">
        <v>19861.919999999998</v>
      </c>
      <c r="AS123" s="67">
        <f t="shared" si="41"/>
        <v>-19861.919999999998</v>
      </c>
      <c r="AT123" s="68">
        <f t="shared" si="39"/>
        <v>190911.63</v>
      </c>
      <c r="AU123" s="63">
        <f>U123</f>
        <v>69067.97</v>
      </c>
      <c r="AV123" s="63"/>
      <c r="AW123" s="63"/>
      <c r="AX123" s="63"/>
      <c r="AY123" s="63"/>
      <c r="AZ123" s="63">
        <f>AT123-AY123-AV123-AU123</f>
        <v>121843.66</v>
      </c>
      <c r="BA123" s="63"/>
      <c r="BB123" s="69">
        <f>AB123-AP123</f>
        <v>8506.2800000000007</v>
      </c>
      <c r="BC123" s="63">
        <f>AZ123</f>
        <v>121843.66</v>
      </c>
      <c r="BD123" s="66">
        <f>BC123-BE123</f>
        <v>120607.23000000001</v>
      </c>
      <c r="BE123" s="67">
        <f>AE123+AF123-AR123</f>
        <v>1236.4300000000003</v>
      </c>
      <c r="BF123" s="57"/>
      <c r="BG123" s="90">
        <f t="shared" si="42"/>
        <v>1236.4300000000003</v>
      </c>
      <c r="BH123" s="91"/>
      <c r="BI123" s="91"/>
      <c r="BJ123" s="73"/>
      <c r="BK123" s="73"/>
      <c r="BL123" s="73"/>
      <c r="BM123" s="73"/>
      <c r="BN123" s="73"/>
      <c r="BO123" s="73"/>
      <c r="BP123" s="73"/>
      <c r="BQ123" s="72"/>
      <c r="BR123" s="73"/>
      <c r="BS123" s="73"/>
    </row>
    <row r="124" spans="2:71" s="47" customFormat="1" ht="12.75" customHeight="1" x14ac:dyDescent="0.2">
      <c r="B124" s="62"/>
      <c r="C124" s="187" t="s">
        <v>232</v>
      </c>
      <c r="D124" s="188"/>
      <c r="E124" s="188"/>
      <c r="F124" s="188"/>
      <c r="G124" s="189"/>
      <c r="H124" s="63">
        <v>796</v>
      </c>
      <c r="I124" s="92">
        <v>43383</v>
      </c>
      <c r="J124" s="92">
        <v>43383</v>
      </c>
      <c r="K124" s="92"/>
      <c r="L124" s="64">
        <v>16</v>
      </c>
      <c r="M124" s="65" t="s">
        <v>119</v>
      </c>
      <c r="N124" s="66"/>
      <c r="O124" s="66" t="s">
        <v>158</v>
      </c>
      <c r="P124" s="66"/>
      <c r="Q124" s="66"/>
      <c r="R124" s="66"/>
      <c r="S124" s="66"/>
      <c r="T124" s="68">
        <v>140439</v>
      </c>
      <c r="U124" s="63"/>
      <c r="V124" s="63"/>
      <c r="W124" s="63"/>
      <c r="X124" s="63"/>
      <c r="Y124" s="63"/>
      <c r="Z124" s="63">
        <v>140439</v>
      </c>
      <c r="AA124" s="63"/>
      <c r="AB124" s="69"/>
      <c r="AC124" s="63">
        <v>140439</v>
      </c>
      <c r="AD124" s="66">
        <f t="shared" si="40"/>
        <v>54127.3</v>
      </c>
      <c r="AE124" s="67">
        <v>86311.7</v>
      </c>
      <c r="AF124" s="68">
        <v>0</v>
      </c>
      <c r="AG124" s="63"/>
      <c r="AH124" s="63">
        <f>AF124</f>
        <v>0</v>
      </c>
      <c r="AI124" s="63"/>
      <c r="AJ124" s="63"/>
      <c r="AK124" s="63"/>
      <c r="AL124" s="63">
        <v>0</v>
      </c>
      <c r="AM124" s="63"/>
      <c r="AN124" s="69"/>
      <c r="AO124" s="69">
        <f>AR124</f>
        <v>8777.4</v>
      </c>
      <c r="AP124" s="69"/>
      <c r="AQ124" s="63">
        <v>0</v>
      </c>
      <c r="AR124" s="66">
        <v>8777.4</v>
      </c>
      <c r="AS124" s="67">
        <f t="shared" si="41"/>
        <v>-8777.4</v>
      </c>
      <c r="AT124" s="68">
        <f t="shared" si="39"/>
        <v>140439</v>
      </c>
      <c r="AU124" s="63"/>
      <c r="AV124" s="63"/>
      <c r="AW124" s="63"/>
      <c r="AX124" s="63"/>
      <c r="AY124" s="63"/>
      <c r="AZ124" s="63">
        <v>140439</v>
      </c>
      <c r="BA124" s="63"/>
      <c r="BB124" s="69"/>
      <c r="BC124" s="63">
        <v>140439</v>
      </c>
      <c r="BD124" s="66">
        <f>BC124-BE124</f>
        <v>62904.7</v>
      </c>
      <c r="BE124" s="67">
        <f>AE124-AF124-AR124</f>
        <v>77534.3</v>
      </c>
      <c r="BF124" s="57"/>
      <c r="BG124" s="90">
        <f t="shared" si="42"/>
        <v>77534.3</v>
      </c>
      <c r="BH124" s="91"/>
      <c r="BI124" s="91"/>
      <c r="BJ124" s="73"/>
      <c r="BK124" s="73"/>
      <c r="BL124" s="73"/>
      <c r="BM124" s="73"/>
      <c r="BN124" s="73"/>
      <c r="BO124" s="73"/>
      <c r="BP124" s="73"/>
      <c r="BQ124" s="72"/>
      <c r="BR124" s="73"/>
      <c r="BS124" s="73"/>
    </row>
    <row r="125" spans="2:71" s="47" customFormat="1" ht="12.75" customHeight="1" x14ac:dyDescent="0.2">
      <c r="B125" s="62" t="s">
        <v>160</v>
      </c>
      <c r="C125" s="187" t="s">
        <v>233</v>
      </c>
      <c r="D125" s="188"/>
      <c r="E125" s="188"/>
      <c r="F125" s="188"/>
      <c r="G125" s="189"/>
      <c r="H125" s="63">
        <v>899</v>
      </c>
      <c r="I125" s="92">
        <v>45586</v>
      </c>
      <c r="J125" s="92">
        <v>45586</v>
      </c>
      <c r="K125" s="92"/>
      <c r="L125" s="64">
        <v>16</v>
      </c>
      <c r="M125" s="65" t="s">
        <v>119</v>
      </c>
      <c r="N125" s="66"/>
      <c r="O125" s="66" t="s">
        <v>234</v>
      </c>
      <c r="P125" s="66" t="s">
        <v>134</v>
      </c>
      <c r="Q125" s="66"/>
      <c r="R125" s="66"/>
      <c r="S125" s="66"/>
      <c r="T125" s="68">
        <v>35501.33</v>
      </c>
      <c r="U125" s="63"/>
      <c r="V125" s="63"/>
      <c r="W125" s="63"/>
      <c r="X125" s="63"/>
      <c r="Y125" s="63"/>
      <c r="Z125" s="63">
        <f>T125</f>
        <v>35501.33</v>
      </c>
      <c r="AA125" s="63"/>
      <c r="AB125" s="69"/>
      <c r="AC125" s="63">
        <f>Z125</f>
        <v>35501.33</v>
      </c>
      <c r="AD125" s="66">
        <f t="shared" si="40"/>
        <v>369.80000000000291</v>
      </c>
      <c r="AE125" s="67">
        <v>35131.53</v>
      </c>
      <c r="AF125" s="68">
        <v>7249.51</v>
      </c>
      <c r="AG125" s="63"/>
      <c r="AH125" s="63"/>
      <c r="AI125" s="63"/>
      <c r="AJ125" s="63"/>
      <c r="AK125" s="63"/>
      <c r="AL125" s="63">
        <f>AF125</f>
        <v>7249.51</v>
      </c>
      <c r="AM125" s="63"/>
      <c r="AN125" s="69"/>
      <c r="AO125" s="69">
        <v>2338.9499999999998</v>
      </c>
      <c r="AP125" s="69"/>
      <c r="AQ125" s="63"/>
      <c r="AR125" s="66">
        <v>2338.9499999999998</v>
      </c>
      <c r="AS125" s="67">
        <f t="shared" si="41"/>
        <v>-2338.9499999999998</v>
      </c>
      <c r="AT125" s="68">
        <f>T125+AF125</f>
        <v>42750.840000000004</v>
      </c>
      <c r="AU125" s="63"/>
      <c r="AV125" s="63"/>
      <c r="AW125" s="63"/>
      <c r="AX125" s="63"/>
      <c r="AY125" s="63"/>
      <c r="AZ125" s="63">
        <f>AT125</f>
        <v>42750.840000000004</v>
      </c>
      <c r="BA125" s="63"/>
      <c r="BB125" s="69"/>
      <c r="BC125" s="63">
        <f>AZ125</f>
        <v>42750.840000000004</v>
      </c>
      <c r="BD125" s="66">
        <f>BC125-BE125</f>
        <v>2708.75</v>
      </c>
      <c r="BE125" s="67">
        <f>AE125+AF125-AR125</f>
        <v>40042.090000000004</v>
      </c>
      <c r="BF125" s="57"/>
      <c r="BG125" s="90">
        <f t="shared" si="42"/>
        <v>40042.090000000004</v>
      </c>
      <c r="BH125" s="91"/>
      <c r="BI125" s="91"/>
      <c r="BJ125" s="73"/>
      <c r="BK125" s="73"/>
      <c r="BL125" s="73"/>
      <c r="BM125" s="73"/>
      <c r="BN125" s="73"/>
      <c r="BO125" s="73"/>
      <c r="BP125" s="73"/>
      <c r="BQ125" s="72"/>
      <c r="BR125" s="73"/>
      <c r="BS125" s="73"/>
    </row>
    <row r="126" spans="2:71" s="47" customFormat="1" ht="12.75" customHeight="1" x14ac:dyDescent="0.2">
      <c r="B126" s="62" t="s">
        <v>235</v>
      </c>
      <c r="C126" s="187" t="s">
        <v>236</v>
      </c>
      <c r="D126" s="188"/>
      <c r="E126" s="188"/>
      <c r="F126" s="188"/>
      <c r="G126" s="189"/>
      <c r="H126" s="63">
        <v>917</v>
      </c>
      <c r="I126" s="92">
        <v>45991</v>
      </c>
      <c r="J126" s="92">
        <v>51835</v>
      </c>
      <c r="K126" s="92"/>
      <c r="L126" s="64">
        <v>16</v>
      </c>
      <c r="M126" s="65" t="s">
        <v>119</v>
      </c>
      <c r="N126" s="66"/>
      <c r="O126" s="66" t="s">
        <v>237</v>
      </c>
      <c r="P126" s="66" t="s">
        <v>134</v>
      </c>
      <c r="Q126" s="66"/>
      <c r="R126" s="66"/>
      <c r="S126" s="66"/>
      <c r="T126" s="68">
        <v>0</v>
      </c>
      <c r="U126" s="63"/>
      <c r="V126" s="63"/>
      <c r="W126" s="63"/>
      <c r="X126" s="63"/>
      <c r="Y126" s="63"/>
      <c r="Z126" s="63">
        <v>0</v>
      </c>
      <c r="AA126" s="63"/>
      <c r="AB126" s="69"/>
      <c r="AC126" s="63">
        <v>0</v>
      </c>
      <c r="AD126" s="66">
        <v>0</v>
      </c>
      <c r="AE126" s="67">
        <v>0</v>
      </c>
      <c r="AF126" s="68">
        <v>320000</v>
      </c>
      <c r="AG126" s="63"/>
      <c r="AH126" s="63"/>
      <c r="AI126" s="63"/>
      <c r="AJ126" s="63"/>
      <c r="AK126" s="63"/>
      <c r="AL126" s="63">
        <v>320000</v>
      </c>
      <c r="AM126" s="63"/>
      <c r="AN126" s="69"/>
      <c r="AO126" s="69">
        <v>1666.66</v>
      </c>
      <c r="AP126" s="69"/>
      <c r="AQ126" s="63"/>
      <c r="AR126" s="66">
        <v>1666.66</v>
      </c>
      <c r="AS126" s="67">
        <f t="shared" si="41"/>
        <v>-1666.66</v>
      </c>
      <c r="AT126" s="68">
        <f>T126+AF126</f>
        <v>320000</v>
      </c>
      <c r="AU126" s="63"/>
      <c r="AV126" s="63"/>
      <c r="AW126" s="63"/>
      <c r="AX126" s="63"/>
      <c r="AY126" s="63"/>
      <c r="AZ126" s="63">
        <v>320000</v>
      </c>
      <c r="BA126" s="63"/>
      <c r="BB126" s="69"/>
      <c r="BC126" s="63">
        <v>320000</v>
      </c>
      <c r="BD126" s="66">
        <f>BC126-BE126</f>
        <v>1666.6599999999744</v>
      </c>
      <c r="BE126" s="67">
        <f>AF126-AR126</f>
        <v>318333.34000000003</v>
      </c>
      <c r="BF126" s="57"/>
      <c r="BG126" s="90">
        <f>BE126</f>
        <v>318333.34000000003</v>
      </c>
      <c r="BH126" s="91"/>
      <c r="BI126" s="91"/>
      <c r="BJ126" s="73"/>
      <c r="BK126" s="73"/>
      <c r="BL126" s="73"/>
      <c r="BM126" s="73"/>
      <c r="BN126" s="73"/>
      <c r="BO126" s="73"/>
      <c r="BP126" s="73"/>
      <c r="BQ126" s="72"/>
      <c r="BR126" s="73"/>
      <c r="BS126" s="73"/>
    </row>
    <row r="127" spans="2:71" s="47" customFormat="1" ht="12.75" customHeight="1" x14ac:dyDescent="0.2">
      <c r="B127" s="62" t="s">
        <v>235</v>
      </c>
      <c r="C127" s="187" t="s">
        <v>236</v>
      </c>
      <c r="D127" s="188"/>
      <c r="E127" s="188"/>
      <c r="F127" s="188"/>
      <c r="G127" s="189"/>
      <c r="H127" s="63">
        <v>918</v>
      </c>
      <c r="I127" s="92">
        <v>45991</v>
      </c>
      <c r="J127" s="92">
        <v>51835</v>
      </c>
      <c r="K127" s="92"/>
      <c r="L127" s="64">
        <v>16</v>
      </c>
      <c r="M127" s="65" t="s">
        <v>119</v>
      </c>
      <c r="N127" s="66"/>
      <c r="O127" s="66" t="s">
        <v>237</v>
      </c>
      <c r="P127" s="66" t="s">
        <v>134</v>
      </c>
      <c r="Q127" s="66"/>
      <c r="R127" s="66"/>
      <c r="S127" s="66"/>
      <c r="T127" s="68">
        <v>0</v>
      </c>
      <c r="U127" s="63"/>
      <c r="V127" s="63"/>
      <c r="W127" s="63"/>
      <c r="X127" s="63"/>
      <c r="Y127" s="63"/>
      <c r="Z127" s="63">
        <v>0</v>
      </c>
      <c r="AA127" s="63"/>
      <c r="AB127" s="69"/>
      <c r="AC127" s="63">
        <v>0</v>
      </c>
      <c r="AD127" s="66">
        <v>0</v>
      </c>
      <c r="AE127" s="67">
        <v>0</v>
      </c>
      <c r="AF127" s="68">
        <v>320000</v>
      </c>
      <c r="AG127" s="63"/>
      <c r="AH127" s="63"/>
      <c r="AI127" s="63"/>
      <c r="AJ127" s="63"/>
      <c r="AK127" s="63"/>
      <c r="AL127" s="63">
        <v>320000</v>
      </c>
      <c r="AM127" s="63"/>
      <c r="AN127" s="69"/>
      <c r="AO127" s="69">
        <v>1666.66</v>
      </c>
      <c r="AP127" s="69"/>
      <c r="AQ127" s="63"/>
      <c r="AR127" s="66">
        <v>1666.66</v>
      </c>
      <c r="AS127" s="67">
        <f t="shared" si="41"/>
        <v>-1666.66</v>
      </c>
      <c r="AT127" s="68">
        <f>T127+AF127</f>
        <v>320000</v>
      </c>
      <c r="AU127" s="63"/>
      <c r="AV127" s="63"/>
      <c r="AW127" s="63"/>
      <c r="AX127" s="63"/>
      <c r="AY127" s="63"/>
      <c r="AZ127" s="63">
        <v>320000</v>
      </c>
      <c r="BA127" s="63"/>
      <c r="BB127" s="69"/>
      <c r="BC127" s="63">
        <v>320000</v>
      </c>
      <c r="BD127" s="66">
        <f>BC127-BE127</f>
        <v>1666.6599999999744</v>
      </c>
      <c r="BE127" s="67">
        <f>AF127-AR127</f>
        <v>318333.34000000003</v>
      </c>
      <c r="BF127" s="57"/>
      <c r="BG127" s="90">
        <f>BE127</f>
        <v>318333.34000000003</v>
      </c>
      <c r="BH127" s="91"/>
      <c r="BI127" s="91"/>
      <c r="BJ127" s="73"/>
      <c r="BK127" s="73"/>
      <c r="BL127" s="73"/>
      <c r="BM127" s="73"/>
      <c r="BN127" s="73"/>
      <c r="BO127" s="73"/>
      <c r="BP127" s="73"/>
      <c r="BQ127" s="72"/>
      <c r="BR127" s="73"/>
      <c r="BS127" s="73"/>
    </row>
    <row r="128" spans="2:71" s="47" customFormat="1" ht="24.75" customHeight="1" x14ac:dyDescent="0.2">
      <c r="B128" s="62"/>
      <c r="C128" s="190" t="s">
        <v>238</v>
      </c>
      <c r="D128" s="191"/>
      <c r="E128" s="191"/>
      <c r="F128" s="191"/>
      <c r="G128" s="192"/>
      <c r="H128" s="63"/>
      <c r="I128" s="63"/>
      <c r="J128" s="63"/>
      <c r="K128" s="63"/>
      <c r="L128" s="64"/>
      <c r="M128" s="65"/>
      <c r="N128" s="66"/>
      <c r="O128" s="66"/>
      <c r="P128" s="66"/>
      <c r="Q128" s="66"/>
      <c r="R128" s="66"/>
      <c r="S128" s="66"/>
      <c r="T128" s="68"/>
      <c r="U128" s="63"/>
      <c r="V128" s="63"/>
      <c r="W128" s="63"/>
      <c r="X128" s="63"/>
      <c r="Y128" s="63"/>
      <c r="Z128" s="63"/>
      <c r="AA128" s="63"/>
      <c r="AB128" s="69"/>
      <c r="AC128" s="63"/>
      <c r="AD128" s="66"/>
      <c r="AE128" s="67">
        <v>0</v>
      </c>
      <c r="AF128" s="68"/>
      <c r="AG128" s="63"/>
      <c r="AH128" s="63"/>
      <c r="AI128" s="63"/>
      <c r="AJ128" s="63"/>
      <c r="AK128" s="63"/>
      <c r="AL128" s="63"/>
      <c r="AM128" s="63"/>
      <c r="AN128" s="69"/>
      <c r="AO128" s="69"/>
      <c r="AP128" s="69"/>
      <c r="AQ128" s="63"/>
      <c r="AR128" s="66"/>
      <c r="AS128" s="67"/>
      <c r="AT128" s="68">
        <f t="shared" si="39"/>
        <v>0</v>
      </c>
      <c r="AU128" s="63"/>
      <c r="AV128" s="63"/>
      <c r="AW128" s="63"/>
      <c r="AX128" s="63"/>
      <c r="AY128" s="63"/>
      <c r="AZ128" s="63"/>
      <c r="BA128" s="63"/>
      <c r="BB128" s="69"/>
      <c r="BC128" s="63"/>
      <c r="BD128" s="66"/>
      <c r="BE128" s="67"/>
      <c r="BF128" s="57"/>
      <c r="BG128" s="90"/>
      <c r="BH128" s="91"/>
      <c r="BI128" s="91"/>
      <c r="BJ128" s="73"/>
      <c r="BK128" s="73"/>
      <c r="BL128" s="73"/>
      <c r="BM128" s="73"/>
      <c r="BN128" s="73"/>
      <c r="BO128" s="73"/>
      <c r="BP128" s="73"/>
      <c r="BQ128" s="72"/>
      <c r="BR128" s="73"/>
      <c r="BS128" s="73"/>
    </row>
    <row r="129" spans="2:71" s="47" customFormat="1" ht="12.75" customHeight="1" x14ac:dyDescent="0.2">
      <c r="B129" s="62"/>
      <c r="C129" s="187" t="s">
        <v>239</v>
      </c>
      <c r="D129" s="188"/>
      <c r="E129" s="188"/>
      <c r="F129" s="188"/>
      <c r="G129" s="189"/>
      <c r="H129" s="63">
        <v>835</v>
      </c>
      <c r="I129" s="92">
        <v>44424</v>
      </c>
      <c r="J129" s="92">
        <v>44424</v>
      </c>
      <c r="K129" s="92"/>
      <c r="L129" s="64">
        <v>15</v>
      </c>
      <c r="M129" s="65" t="s">
        <v>119</v>
      </c>
      <c r="N129" s="66"/>
      <c r="O129" s="168" t="s">
        <v>240</v>
      </c>
      <c r="P129" s="66"/>
      <c r="Q129" s="66"/>
      <c r="R129" s="66"/>
      <c r="S129" s="66"/>
      <c r="T129" s="68">
        <v>2020</v>
      </c>
      <c r="U129" s="63"/>
      <c r="V129" s="63"/>
      <c r="W129" s="63"/>
      <c r="X129" s="63"/>
      <c r="Y129" s="63"/>
      <c r="Z129" s="63">
        <v>2020</v>
      </c>
      <c r="AA129" s="63"/>
      <c r="AB129" s="69"/>
      <c r="AC129" s="63">
        <v>2020</v>
      </c>
      <c r="AD129" s="66">
        <f t="shared" ref="AD129:AD186" si="43">AC129-AE129</f>
        <v>448.79999999999995</v>
      </c>
      <c r="AE129" s="67">
        <v>1571.2</v>
      </c>
      <c r="AF129" s="68">
        <v>-2020</v>
      </c>
      <c r="AG129" s="63"/>
      <c r="AH129" s="63"/>
      <c r="AI129" s="63"/>
      <c r="AJ129" s="63"/>
      <c r="AK129" s="63"/>
      <c r="AL129" s="63">
        <f>AF129</f>
        <v>-2020</v>
      </c>
      <c r="AM129" s="63"/>
      <c r="AN129" s="69"/>
      <c r="AO129" s="69">
        <v>123.42</v>
      </c>
      <c r="AP129" s="69"/>
      <c r="AQ129" s="63">
        <v>0</v>
      </c>
      <c r="AR129" s="66">
        <f>AO129</f>
        <v>123.42</v>
      </c>
      <c r="AS129" s="67">
        <f t="shared" ref="AS129:AS142" si="44">-AR129</f>
        <v>-123.42</v>
      </c>
      <c r="AT129" s="68">
        <f t="shared" si="39"/>
        <v>0</v>
      </c>
      <c r="AU129" s="63"/>
      <c r="AV129" s="63"/>
      <c r="AW129" s="63"/>
      <c r="AX129" s="63"/>
      <c r="AY129" s="63"/>
      <c r="AZ129" s="63">
        <f>AT129-AY129-AV129-AU129</f>
        <v>0</v>
      </c>
      <c r="BA129" s="63"/>
      <c r="BB129" s="69"/>
      <c r="BC129" s="63">
        <f t="shared" ref="BC129:BC136" si="45">AZ129-BB129-BA129</f>
        <v>0</v>
      </c>
      <c r="BD129" s="66">
        <f>AD129+AO129</f>
        <v>572.21999999999991</v>
      </c>
      <c r="BE129" s="67">
        <f>T129+AF129</f>
        <v>0</v>
      </c>
      <c r="BF129" s="57"/>
      <c r="BG129" s="90">
        <f t="shared" ref="BG129:BG142" si="46">BE129</f>
        <v>0</v>
      </c>
      <c r="BH129" s="91"/>
      <c r="BI129" s="91"/>
      <c r="BJ129" s="73"/>
      <c r="BK129" s="73"/>
      <c r="BL129" s="73"/>
      <c r="BM129" s="73"/>
      <c r="BN129" s="73"/>
      <c r="BO129" s="73"/>
      <c r="BP129" s="73"/>
      <c r="BQ129" s="72"/>
      <c r="BR129" s="73"/>
      <c r="BS129" s="73"/>
    </row>
    <row r="130" spans="2:71" s="47" customFormat="1" ht="12.75" customHeight="1" x14ac:dyDescent="0.2">
      <c r="B130" s="62"/>
      <c r="C130" s="187" t="s">
        <v>241</v>
      </c>
      <c r="D130" s="188"/>
      <c r="E130" s="188"/>
      <c r="F130" s="188"/>
      <c r="G130" s="189"/>
      <c r="H130" s="63">
        <v>838</v>
      </c>
      <c r="I130" s="92">
        <v>44454</v>
      </c>
      <c r="J130" s="92">
        <v>44454</v>
      </c>
      <c r="K130" s="92"/>
      <c r="L130" s="64">
        <v>15</v>
      </c>
      <c r="M130" s="65" t="s">
        <v>119</v>
      </c>
      <c r="N130" s="66"/>
      <c r="O130" s="169" t="s">
        <v>240</v>
      </c>
      <c r="P130" s="66"/>
      <c r="Q130" s="66"/>
      <c r="R130" s="66"/>
      <c r="S130" s="66"/>
      <c r="T130" s="68">
        <v>2120</v>
      </c>
      <c r="U130" s="63"/>
      <c r="V130" s="63"/>
      <c r="W130" s="63"/>
      <c r="X130" s="63"/>
      <c r="Y130" s="63"/>
      <c r="Z130" s="63">
        <v>2120</v>
      </c>
      <c r="AA130" s="63"/>
      <c r="AB130" s="69"/>
      <c r="AC130" s="63">
        <v>2120</v>
      </c>
      <c r="AD130" s="66">
        <f t="shared" si="43"/>
        <v>459.03</v>
      </c>
      <c r="AE130" s="67">
        <v>1660.97</v>
      </c>
      <c r="AF130" s="68">
        <v>0</v>
      </c>
      <c r="AG130" s="63"/>
      <c r="AH130" s="63"/>
      <c r="AI130" s="63"/>
      <c r="AJ130" s="63"/>
      <c r="AK130" s="63"/>
      <c r="AL130" s="63">
        <v>0</v>
      </c>
      <c r="AM130" s="63"/>
      <c r="AN130" s="69"/>
      <c r="AO130" s="69">
        <f t="shared" ref="AO130:AO135" si="47">AR130</f>
        <v>141.24</v>
      </c>
      <c r="AP130" s="69"/>
      <c r="AQ130" s="63">
        <v>0</v>
      </c>
      <c r="AR130" s="66">
        <v>141.24</v>
      </c>
      <c r="AS130" s="67">
        <f t="shared" si="44"/>
        <v>-141.24</v>
      </c>
      <c r="AT130" s="68">
        <f t="shared" si="39"/>
        <v>2120</v>
      </c>
      <c r="AU130" s="63"/>
      <c r="AV130" s="63"/>
      <c r="AW130" s="63"/>
      <c r="AX130" s="63"/>
      <c r="AY130" s="63"/>
      <c r="AZ130" s="63">
        <f t="shared" ref="AZ130:AZ193" si="48">AT130-AY130-AV130-AU130</f>
        <v>2120</v>
      </c>
      <c r="BA130" s="63"/>
      <c r="BB130" s="69"/>
      <c r="BC130" s="63">
        <f t="shared" si="45"/>
        <v>2120</v>
      </c>
      <c r="BD130" s="66">
        <f>BC130-BE130</f>
        <v>600.27</v>
      </c>
      <c r="BE130" s="67">
        <f t="shared" ref="BE130:BE135" si="49">AE130+AF130-AR130</f>
        <v>1519.73</v>
      </c>
      <c r="BF130" s="57"/>
      <c r="BG130" s="90">
        <f t="shared" si="46"/>
        <v>1519.73</v>
      </c>
      <c r="BH130" s="91"/>
      <c r="BI130" s="91"/>
      <c r="BJ130" s="73"/>
      <c r="BK130" s="73"/>
      <c r="BL130" s="73"/>
      <c r="BM130" s="73"/>
      <c r="BN130" s="73"/>
      <c r="BO130" s="73"/>
      <c r="BP130" s="73"/>
      <c r="BQ130" s="72"/>
      <c r="BR130" s="73"/>
      <c r="BS130" s="73"/>
    </row>
    <row r="131" spans="2:71" s="47" customFormat="1" ht="13.5" customHeight="1" x14ac:dyDescent="0.2">
      <c r="B131" s="62"/>
      <c r="C131" s="187" t="s">
        <v>242</v>
      </c>
      <c r="D131" s="188"/>
      <c r="E131" s="188"/>
      <c r="F131" s="188"/>
      <c r="G131" s="189"/>
      <c r="H131" s="63">
        <v>851</v>
      </c>
      <c r="I131" s="92">
        <v>44651</v>
      </c>
      <c r="J131" s="92">
        <v>44651</v>
      </c>
      <c r="K131" s="92"/>
      <c r="L131" s="64">
        <v>10</v>
      </c>
      <c r="M131" s="65" t="s">
        <v>119</v>
      </c>
      <c r="N131" s="66"/>
      <c r="O131" s="169" t="s">
        <v>240</v>
      </c>
      <c r="P131" s="66"/>
      <c r="Q131" s="66"/>
      <c r="R131" s="66"/>
      <c r="S131" s="66"/>
      <c r="T131" s="68">
        <v>1438</v>
      </c>
      <c r="U131" s="63"/>
      <c r="V131" s="63"/>
      <c r="W131" s="63"/>
      <c r="X131" s="63"/>
      <c r="Y131" s="63"/>
      <c r="Z131" s="63">
        <v>1438</v>
      </c>
      <c r="AA131" s="63"/>
      <c r="AB131" s="69"/>
      <c r="AC131" s="63">
        <v>1438</v>
      </c>
      <c r="AD131" s="66">
        <f t="shared" si="43"/>
        <v>395.33999999999992</v>
      </c>
      <c r="AE131" s="67">
        <v>1042.6600000000001</v>
      </c>
      <c r="AF131" s="68">
        <v>0</v>
      </c>
      <c r="AG131" s="63"/>
      <c r="AH131" s="63"/>
      <c r="AI131" s="63"/>
      <c r="AJ131" s="63"/>
      <c r="AK131" s="63"/>
      <c r="AL131" s="63">
        <v>0</v>
      </c>
      <c r="AM131" s="63"/>
      <c r="AN131" s="69"/>
      <c r="AO131" s="69">
        <f t="shared" si="47"/>
        <v>143.76</v>
      </c>
      <c r="AP131" s="69"/>
      <c r="AQ131" s="63">
        <v>0</v>
      </c>
      <c r="AR131" s="66">
        <v>143.76</v>
      </c>
      <c r="AS131" s="67">
        <f t="shared" si="44"/>
        <v>-143.76</v>
      </c>
      <c r="AT131" s="68">
        <f t="shared" si="39"/>
        <v>1438</v>
      </c>
      <c r="AU131" s="63"/>
      <c r="AV131" s="63"/>
      <c r="AW131" s="63"/>
      <c r="AX131" s="63"/>
      <c r="AY131" s="63"/>
      <c r="AZ131" s="63">
        <f t="shared" si="48"/>
        <v>1438</v>
      </c>
      <c r="BA131" s="63"/>
      <c r="BB131" s="69"/>
      <c r="BC131" s="63">
        <f t="shared" si="45"/>
        <v>1438</v>
      </c>
      <c r="BD131" s="66">
        <f t="shared" ref="BD131:BD141" si="50">BC131-BE131</f>
        <v>539.09999999999991</v>
      </c>
      <c r="BE131" s="67">
        <f t="shared" si="49"/>
        <v>898.90000000000009</v>
      </c>
      <c r="BF131" s="57"/>
      <c r="BG131" s="90">
        <f t="shared" si="46"/>
        <v>898.90000000000009</v>
      </c>
      <c r="BH131" s="91"/>
      <c r="BI131" s="91"/>
      <c r="BJ131" s="73"/>
      <c r="BK131" s="73"/>
      <c r="BL131" s="73"/>
      <c r="BM131" s="73"/>
      <c r="BN131" s="73"/>
      <c r="BO131" s="73"/>
      <c r="BP131" s="73"/>
      <c r="BQ131" s="72"/>
      <c r="BR131" s="73"/>
      <c r="BS131" s="73"/>
    </row>
    <row r="132" spans="2:71" s="47" customFormat="1" ht="12.75" customHeight="1" x14ac:dyDescent="0.2">
      <c r="B132" s="62"/>
      <c r="C132" s="187" t="s">
        <v>243</v>
      </c>
      <c r="D132" s="188"/>
      <c r="E132" s="188"/>
      <c r="F132" s="188"/>
      <c r="G132" s="189"/>
      <c r="H132" s="63">
        <v>855</v>
      </c>
      <c r="I132" s="92">
        <v>44757</v>
      </c>
      <c r="J132" s="92">
        <v>44757</v>
      </c>
      <c r="K132" s="92"/>
      <c r="L132" s="64">
        <v>10</v>
      </c>
      <c r="M132" s="65" t="s">
        <v>119</v>
      </c>
      <c r="N132" s="66"/>
      <c r="O132" s="169" t="s">
        <v>240</v>
      </c>
      <c r="P132" s="66"/>
      <c r="Q132" s="66"/>
      <c r="R132" s="66"/>
      <c r="S132" s="66"/>
      <c r="T132" s="68">
        <v>2043.04</v>
      </c>
      <c r="U132" s="63"/>
      <c r="V132" s="63"/>
      <c r="W132" s="63"/>
      <c r="X132" s="63"/>
      <c r="Y132" s="63"/>
      <c r="Z132" s="63">
        <f>T132</f>
        <v>2043.04</v>
      </c>
      <c r="AA132" s="63"/>
      <c r="AB132" s="69"/>
      <c r="AC132" s="63">
        <v>2043.04</v>
      </c>
      <c r="AD132" s="66">
        <f>AC132-AE132</f>
        <v>493.57999999999993</v>
      </c>
      <c r="AE132" s="67">
        <v>1549.46</v>
      </c>
      <c r="AF132" s="68">
        <v>0</v>
      </c>
      <c r="AG132" s="63"/>
      <c r="AH132" s="63"/>
      <c r="AI132" s="63"/>
      <c r="AJ132" s="63"/>
      <c r="AK132" s="63"/>
      <c r="AL132" s="63">
        <v>0</v>
      </c>
      <c r="AM132" s="63"/>
      <c r="AN132" s="69"/>
      <c r="AO132" s="69">
        <f t="shared" si="47"/>
        <v>204.24</v>
      </c>
      <c r="AP132" s="69"/>
      <c r="AQ132" s="63">
        <v>0</v>
      </c>
      <c r="AR132" s="66">
        <v>204.24</v>
      </c>
      <c r="AS132" s="67">
        <f t="shared" si="44"/>
        <v>-204.24</v>
      </c>
      <c r="AT132" s="68">
        <f t="shared" si="39"/>
        <v>2043.04</v>
      </c>
      <c r="AU132" s="63"/>
      <c r="AV132" s="63"/>
      <c r="AW132" s="63"/>
      <c r="AX132" s="63"/>
      <c r="AY132" s="63"/>
      <c r="AZ132" s="63">
        <f t="shared" si="48"/>
        <v>2043.04</v>
      </c>
      <c r="BA132" s="63"/>
      <c r="BB132" s="69"/>
      <c r="BC132" s="63">
        <f t="shared" si="45"/>
        <v>2043.04</v>
      </c>
      <c r="BD132" s="66">
        <f t="shared" si="50"/>
        <v>697.81999999999994</v>
      </c>
      <c r="BE132" s="67">
        <f t="shared" si="49"/>
        <v>1345.22</v>
      </c>
      <c r="BF132" s="57"/>
      <c r="BG132" s="90">
        <f>BE132</f>
        <v>1345.22</v>
      </c>
      <c r="BH132" s="91"/>
      <c r="BI132" s="91"/>
      <c r="BJ132" s="73"/>
      <c r="BK132" s="73"/>
      <c r="BL132" s="73"/>
      <c r="BM132" s="73"/>
      <c r="BN132" s="73"/>
      <c r="BO132" s="73"/>
      <c r="BP132" s="73"/>
      <c r="BQ132" s="72"/>
      <c r="BR132" s="73"/>
      <c r="BS132" s="73"/>
    </row>
    <row r="133" spans="2:71" s="47" customFormat="1" ht="12.75" customHeight="1" x14ac:dyDescent="0.2">
      <c r="B133" s="62"/>
      <c r="C133" s="187" t="s">
        <v>244</v>
      </c>
      <c r="D133" s="188"/>
      <c r="E133" s="188"/>
      <c r="F133" s="188"/>
      <c r="G133" s="189"/>
      <c r="H133" s="63">
        <v>804</v>
      </c>
      <c r="I133" s="92">
        <v>43763</v>
      </c>
      <c r="J133" s="92">
        <v>43763</v>
      </c>
      <c r="K133" s="92"/>
      <c r="L133" s="64">
        <v>15</v>
      </c>
      <c r="M133" s="65" t="s">
        <v>119</v>
      </c>
      <c r="N133" s="66"/>
      <c r="O133" s="63" t="s">
        <v>240</v>
      </c>
      <c r="P133" s="66"/>
      <c r="Q133" s="66"/>
      <c r="R133" s="66"/>
      <c r="S133" s="66"/>
      <c r="T133" s="140">
        <v>17890</v>
      </c>
      <c r="U133" s="63"/>
      <c r="V133" s="74"/>
      <c r="W133" s="63"/>
      <c r="X133" s="63"/>
      <c r="Y133" s="63"/>
      <c r="Z133" s="74">
        <v>17890</v>
      </c>
      <c r="AA133" s="63"/>
      <c r="AB133" s="69"/>
      <c r="AC133" s="74">
        <v>17890</v>
      </c>
      <c r="AD133" s="144">
        <f>AC133-AE133</f>
        <v>6161.5599999999995</v>
      </c>
      <c r="AE133" s="67">
        <v>11728.44</v>
      </c>
      <c r="AF133" s="68">
        <v>0</v>
      </c>
      <c r="AG133" s="63"/>
      <c r="AH133" s="63"/>
      <c r="AI133" s="63"/>
      <c r="AJ133" s="63"/>
      <c r="AK133" s="63"/>
      <c r="AL133" s="63">
        <v>0</v>
      </c>
      <c r="AM133" s="63"/>
      <c r="AN133" s="69"/>
      <c r="AO133" s="69">
        <f t="shared" si="47"/>
        <v>1192.56</v>
      </c>
      <c r="AP133" s="69"/>
      <c r="AQ133" s="63">
        <v>0</v>
      </c>
      <c r="AR133" s="66">
        <v>1192.56</v>
      </c>
      <c r="AS133" s="67">
        <f t="shared" si="44"/>
        <v>-1192.56</v>
      </c>
      <c r="AT133" s="68">
        <f t="shared" si="39"/>
        <v>17890</v>
      </c>
      <c r="AU133" s="63"/>
      <c r="AV133" s="63"/>
      <c r="AW133" s="63"/>
      <c r="AX133" s="63"/>
      <c r="AY133" s="63"/>
      <c r="AZ133" s="63">
        <v>17890</v>
      </c>
      <c r="BA133" s="63"/>
      <c r="BB133" s="69"/>
      <c r="BC133" s="63">
        <f t="shared" si="45"/>
        <v>17890</v>
      </c>
      <c r="BD133" s="66">
        <f t="shared" si="50"/>
        <v>7354.119999999999</v>
      </c>
      <c r="BE133" s="67">
        <f t="shared" si="49"/>
        <v>10535.880000000001</v>
      </c>
      <c r="BF133" s="57"/>
      <c r="BG133" s="90">
        <f>BE133</f>
        <v>10535.880000000001</v>
      </c>
      <c r="BH133" s="91"/>
      <c r="BI133" s="91"/>
      <c r="BJ133" s="73"/>
      <c r="BK133" s="73"/>
      <c r="BL133" s="73"/>
      <c r="BM133" s="73"/>
      <c r="BN133" s="73"/>
      <c r="BO133" s="73"/>
      <c r="BP133" s="73"/>
      <c r="BQ133" s="72"/>
      <c r="BR133" s="73"/>
      <c r="BS133" s="73"/>
    </row>
    <row r="134" spans="2:71" s="47" customFormat="1" ht="12.75" customHeight="1" x14ac:dyDescent="0.2">
      <c r="B134" s="62"/>
      <c r="C134" s="187" t="s">
        <v>245</v>
      </c>
      <c r="D134" s="188"/>
      <c r="E134" s="188"/>
      <c r="F134" s="188"/>
      <c r="G134" s="189"/>
      <c r="H134" s="63">
        <v>842</v>
      </c>
      <c r="I134" s="92">
        <v>44557</v>
      </c>
      <c r="J134" s="92">
        <v>44557</v>
      </c>
      <c r="K134" s="92"/>
      <c r="L134" s="64">
        <v>10</v>
      </c>
      <c r="M134" s="65" t="s">
        <v>119</v>
      </c>
      <c r="N134" s="66"/>
      <c r="O134" s="63" t="s">
        <v>240</v>
      </c>
      <c r="P134" s="66"/>
      <c r="Q134" s="66"/>
      <c r="R134" s="66"/>
      <c r="S134" s="66"/>
      <c r="T134" s="140">
        <v>1369.13</v>
      </c>
      <c r="U134" s="63"/>
      <c r="V134" s="74"/>
      <c r="W134" s="63"/>
      <c r="X134" s="63"/>
      <c r="Y134" s="63"/>
      <c r="Z134" s="74">
        <v>1369.13</v>
      </c>
      <c r="AA134" s="63"/>
      <c r="AB134" s="69"/>
      <c r="AC134" s="74">
        <v>1369.13</v>
      </c>
      <c r="AD134" s="144">
        <f>AC134-AE134</f>
        <v>410.40000000000009</v>
      </c>
      <c r="AE134" s="67">
        <v>958.73</v>
      </c>
      <c r="AF134" s="68">
        <v>0</v>
      </c>
      <c r="AG134" s="63"/>
      <c r="AH134" s="63"/>
      <c r="AI134" s="63"/>
      <c r="AJ134" s="63"/>
      <c r="AK134" s="63"/>
      <c r="AL134" s="63">
        <v>0</v>
      </c>
      <c r="AM134" s="63"/>
      <c r="AN134" s="69"/>
      <c r="AO134" s="69">
        <f t="shared" si="47"/>
        <v>136.80000000000001</v>
      </c>
      <c r="AP134" s="69"/>
      <c r="AQ134" s="63">
        <v>0</v>
      </c>
      <c r="AR134" s="66">
        <v>136.80000000000001</v>
      </c>
      <c r="AS134" s="67">
        <f t="shared" si="44"/>
        <v>-136.80000000000001</v>
      </c>
      <c r="AT134" s="68">
        <f t="shared" si="39"/>
        <v>1369.13</v>
      </c>
      <c r="AU134" s="63"/>
      <c r="AV134" s="63"/>
      <c r="AW134" s="63"/>
      <c r="AX134" s="63"/>
      <c r="AY134" s="63"/>
      <c r="AZ134" s="63">
        <f t="shared" si="48"/>
        <v>1369.13</v>
      </c>
      <c r="BA134" s="63"/>
      <c r="BB134" s="69"/>
      <c r="BC134" s="63">
        <f t="shared" si="45"/>
        <v>1369.13</v>
      </c>
      <c r="BD134" s="66">
        <f t="shared" si="50"/>
        <v>547.20000000000005</v>
      </c>
      <c r="BE134" s="67">
        <f t="shared" si="49"/>
        <v>821.93000000000006</v>
      </c>
      <c r="BF134" s="57"/>
      <c r="BG134" s="90">
        <f t="shared" si="46"/>
        <v>821.93000000000006</v>
      </c>
      <c r="BH134" s="91"/>
      <c r="BI134" s="91"/>
      <c r="BJ134" s="73"/>
      <c r="BK134" s="73"/>
      <c r="BL134" s="73"/>
      <c r="BM134" s="73"/>
      <c r="BN134" s="73"/>
      <c r="BO134" s="73"/>
      <c r="BP134" s="73"/>
      <c r="BQ134" s="72"/>
      <c r="BR134" s="73"/>
      <c r="BS134" s="73"/>
    </row>
    <row r="135" spans="2:71" s="47" customFormat="1" ht="12.75" customHeight="1" x14ac:dyDescent="0.2">
      <c r="B135" s="62"/>
      <c r="C135" s="187" t="s">
        <v>246</v>
      </c>
      <c r="D135" s="188"/>
      <c r="E135" s="188"/>
      <c r="F135" s="188"/>
      <c r="G135" s="189"/>
      <c r="H135" s="63">
        <v>800</v>
      </c>
      <c r="I135" s="92">
        <v>43539</v>
      </c>
      <c r="J135" s="92">
        <v>43539</v>
      </c>
      <c r="K135" s="92"/>
      <c r="L135" s="64">
        <v>15</v>
      </c>
      <c r="M135" s="65" t="s">
        <v>119</v>
      </c>
      <c r="N135" s="66"/>
      <c r="O135" s="63" t="s">
        <v>182</v>
      </c>
      <c r="P135" s="66"/>
      <c r="Q135" s="66"/>
      <c r="R135" s="66"/>
      <c r="S135" s="66"/>
      <c r="T135" s="140">
        <v>2410</v>
      </c>
      <c r="U135" s="63"/>
      <c r="V135" s="63"/>
      <c r="W135" s="63"/>
      <c r="X135" s="63"/>
      <c r="Y135" s="63"/>
      <c r="Z135" s="74">
        <v>2410</v>
      </c>
      <c r="AA135" s="63"/>
      <c r="AB135" s="69"/>
      <c r="AC135" s="74">
        <v>2410</v>
      </c>
      <c r="AD135" s="144">
        <f>AC135-AE135</f>
        <v>923.22</v>
      </c>
      <c r="AE135" s="67">
        <v>1486.78</v>
      </c>
      <c r="AF135" s="68">
        <v>0</v>
      </c>
      <c r="AG135" s="63"/>
      <c r="AH135" s="63"/>
      <c r="AI135" s="63"/>
      <c r="AJ135" s="63"/>
      <c r="AK135" s="63"/>
      <c r="AL135" s="63">
        <v>0</v>
      </c>
      <c r="AM135" s="63"/>
      <c r="AN135" s="69"/>
      <c r="AO135" s="69">
        <f t="shared" si="47"/>
        <v>160.56</v>
      </c>
      <c r="AP135" s="69"/>
      <c r="AQ135" s="63">
        <v>0</v>
      </c>
      <c r="AR135" s="66">
        <v>160.56</v>
      </c>
      <c r="AS135" s="67">
        <f t="shared" si="44"/>
        <v>-160.56</v>
      </c>
      <c r="AT135" s="68">
        <f t="shared" si="39"/>
        <v>2410</v>
      </c>
      <c r="AU135" s="63"/>
      <c r="AV135" s="63"/>
      <c r="AW135" s="63"/>
      <c r="AX135" s="63"/>
      <c r="AY135" s="63"/>
      <c r="AZ135" s="63">
        <f t="shared" si="48"/>
        <v>2410</v>
      </c>
      <c r="BA135" s="63"/>
      <c r="BB135" s="69"/>
      <c r="BC135" s="63">
        <f t="shared" si="45"/>
        <v>2410</v>
      </c>
      <c r="BD135" s="66">
        <f t="shared" si="50"/>
        <v>1083.78</v>
      </c>
      <c r="BE135" s="67">
        <f t="shared" si="49"/>
        <v>1326.22</v>
      </c>
      <c r="BF135" s="57"/>
      <c r="BG135" s="90">
        <f>BE135</f>
        <v>1326.22</v>
      </c>
      <c r="BH135" s="91"/>
      <c r="BI135" s="91"/>
      <c r="BJ135" s="73"/>
      <c r="BK135" s="73"/>
      <c r="BL135" s="73"/>
      <c r="BM135" s="73"/>
      <c r="BN135" s="73"/>
      <c r="BO135" s="73"/>
      <c r="BP135" s="73"/>
      <c r="BQ135" s="72"/>
      <c r="BR135" s="73"/>
      <c r="BS135" s="73"/>
    </row>
    <row r="136" spans="2:71" s="47" customFormat="1" ht="13.5" customHeight="1" x14ac:dyDescent="0.2">
      <c r="B136" s="62" t="s">
        <v>247</v>
      </c>
      <c r="C136" s="187" t="s">
        <v>248</v>
      </c>
      <c r="D136" s="188"/>
      <c r="E136" s="188"/>
      <c r="F136" s="188"/>
      <c r="G136" s="189"/>
      <c r="H136" s="63">
        <v>801</v>
      </c>
      <c r="I136" s="92">
        <v>43544</v>
      </c>
      <c r="J136" s="92">
        <v>43544</v>
      </c>
      <c r="K136" s="92"/>
      <c r="L136" s="64">
        <v>15</v>
      </c>
      <c r="M136" s="65" t="s">
        <v>119</v>
      </c>
      <c r="N136" s="66"/>
      <c r="O136" s="63" t="s">
        <v>182</v>
      </c>
      <c r="P136" s="66"/>
      <c r="Q136" s="66"/>
      <c r="R136" s="66"/>
      <c r="S136" s="66"/>
      <c r="T136" s="68">
        <v>1270</v>
      </c>
      <c r="U136" s="63"/>
      <c r="V136" s="63"/>
      <c r="W136" s="63"/>
      <c r="X136" s="63"/>
      <c r="Y136" s="63"/>
      <c r="Z136" s="63">
        <v>1270</v>
      </c>
      <c r="AA136" s="63"/>
      <c r="AB136" s="69"/>
      <c r="AC136" s="63">
        <v>1270</v>
      </c>
      <c r="AD136" s="66">
        <f t="shared" si="43"/>
        <v>486.45000000000005</v>
      </c>
      <c r="AE136" s="67">
        <v>783.55</v>
      </c>
      <c r="AF136" s="68">
        <v>-1270</v>
      </c>
      <c r="AG136" s="63"/>
      <c r="AH136" s="63"/>
      <c r="AI136" s="63"/>
      <c r="AJ136" s="63"/>
      <c r="AK136" s="63"/>
      <c r="AL136" s="63">
        <f>AF136</f>
        <v>-1270</v>
      </c>
      <c r="AM136" s="63"/>
      <c r="AN136" s="69"/>
      <c r="AO136" s="69">
        <v>70.5</v>
      </c>
      <c r="AP136" s="69"/>
      <c r="AQ136" s="63">
        <v>0</v>
      </c>
      <c r="AR136" s="66">
        <v>70.5</v>
      </c>
      <c r="AS136" s="67">
        <f>-AR136</f>
        <v>-70.5</v>
      </c>
      <c r="AT136" s="68">
        <f>AC136+AF136</f>
        <v>0</v>
      </c>
      <c r="AU136" s="63"/>
      <c r="AV136" s="63"/>
      <c r="AW136" s="63"/>
      <c r="AX136" s="63"/>
      <c r="AY136" s="63"/>
      <c r="AZ136" s="63">
        <f>AT136-AY136-AV136-AU136</f>
        <v>0</v>
      </c>
      <c r="BA136" s="63"/>
      <c r="BB136" s="69"/>
      <c r="BC136" s="63">
        <f t="shared" si="45"/>
        <v>0</v>
      </c>
      <c r="BD136" s="66">
        <f>AD136+AO136</f>
        <v>556.95000000000005</v>
      </c>
      <c r="BE136" s="67">
        <v>0</v>
      </c>
      <c r="BF136" s="57"/>
      <c r="BG136" s="90">
        <f>BE136</f>
        <v>0</v>
      </c>
      <c r="BH136" s="91"/>
      <c r="BI136" s="91"/>
      <c r="BJ136" s="73"/>
      <c r="BK136" s="73"/>
      <c r="BL136" s="73"/>
      <c r="BM136" s="73"/>
      <c r="BN136" s="73"/>
      <c r="BO136" s="73"/>
      <c r="BP136" s="73"/>
      <c r="BQ136" s="72"/>
      <c r="BR136" s="73"/>
      <c r="BS136" s="73"/>
    </row>
    <row r="137" spans="2:71" s="47" customFormat="1" ht="12.75" customHeight="1" x14ac:dyDescent="0.2">
      <c r="B137" s="62" t="s">
        <v>247</v>
      </c>
      <c r="C137" s="187" t="s">
        <v>249</v>
      </c>
      <c r="D137" s="188"/>
      <c r="E137" s="188"/>
      <c r="F137" s="188"/>
      <c r="G137" s="189"/>
      <c r="H137" s="63">
        <v>818</v>
      </c>
      <c r="I137" s="92">
        <v>44120</v>
      </c>
      <c r="J137" s="92">
        <v>44120</v>
      </c>
      <c r="K137" s="92"/>
      <c r="L137" s="64">
        <v>15</v>
      </c>
      <c r="M137" s="65" t="s">
        <v>119</v>
      </c>
      <c r="N137" s="66"/>
      <c r="O137" s="169" t="s">
        <v>250</v>
      </c>
      <c r="P137" s="66"/>
      <c r="Q137" s="66"/>
      <c r="R137" s="66"/>
      <c r="S137" s="66"/>
      <c r="T137" s="68">
        <v>995</v>
      </c>
      <c r="U137" s="63"/>
      <c r="V137" s="63"/>
      <c r="W137" s="63"/>
      <c r="X137" s="63"/>
      <c r="Y137" s="63"/>
      <c r="Z137" s="63">
        <v>995</v>
      </c>
      <c r="AA137" s="63"/>
      <c r="AB137" s="69"/>
      <c r="AC137" s="63">
        <v>995</v>
      </c>
      <c r="AD137" s="66">
        <f t="shared" si="43"/>
        <v>276</v>
      </c>
      <c r="AE137" s="67">
        <v>719</v>
      </c>
      <c r="AF137" s="68">
        <v>-995</v>
      </c>
      <c r="AG137" s="63"/>
      <c r="AH137" s="63"/>
      <c r="AI137" s="63"/>
      <c r="AJ137" s="63"/>
      <c r="AK137" s="63"/>
      <c r="AL137" s="63">
        <f>AF137</f>
        <v>-995</v>
      </c>
      <c r="AM137" s="63"/>
      <c r="AN137" s="69"/>
      <c r="AO137" s="69">
        <v>55.2</v>
      </c>
      <c r="AP137" s="69"/>
      <c r="AQ137" s="63">
        <v>0</v>
      </c>
      <c r="AR137" s="66">
        <v>55.2</v>
      </c>
      <c r="AS137" s="67">
        <f>-AR137</f>
        <v>-55.2</v>
      </c>
      <c r="AT137" s="68">
        <f>AC137+AF137</f>
        <v>0</v>
      </c>
      <c r="AU137" s="63"/>
      <c r="AV137" s="63"/>
      <c r="AW137" s="63"/>
      <c r="AX137" s="63"/>
      <c r="AY137" s="63"/>
      <c r="AZ137" s="63">
        <f>AT137-AY137-AV137-AU137</f>
        <v>0</v>
      </c>
      <c r="BA137" s="63"/>
      <c r="BB137" s="69"/>
      <c r="BC137" s="63">
        <v>0</v>
      </c>
      <c r="BD137" s="66">
        <f>AD137+AO137</f>
        <v>331.2</v>
      </c>
      <c r="BE137" s="67">
        <v>0</v>
      </c>
      <c r="BF137" s="57"/>
      <c r="BG137" s="90">
        <f t="shared" si="46"/>
        <v>0</v>
      </c>
      <c r="BH137" s="91"/>
      <c r="BI137" s="91"/>
      <c r="BJ137" s="73"/>
      <c r="BK137" s="73"/>
      <c r="BL137" s="73"/>
      <c r="BM137" s="73"/>
      <c r="BN137" s="73"/>
      <c r="BO137" s="73"/>
      <c r="BP137" s="73"/>
      <c r="BQ137" s="72"/>
      <c r="BR137" s="73"/>
      <c r="BS137" s="73"/>
    </row>
    <row r="138" spans="2:71" s="47" customFormat="1" ht="12.75" customHeight="1" x14ac:dyDescent="0.2">
      <c r="B138" s="62" t="s">
        <v>247</v>
      </c>
      <c r="C138" s="187" t="s">
        <v>251</v>
      </c>
      <c r="D138" s="188"/>
      <c r="E138" s="188"/>
      <c r="F138" s="188"/>
      <c r="G138" s="189"/>
      <c r="H138" s="63">
        <v>819</v>
      </c>
      <c r="I138" s="92">
        <v>44120</v>
      </c>
      <c r="J138" s="92">
        <v>44120</v>
      </c>
      <c r="K138" s="92"/>
      <c r="L138" s="64">
        <v>15</v>
      </c>
      <c r="M138" s="65" t="s">
        <v>119</v>
      </c>
      <c r="N138" s="66"/>
      <c r="O138" s="169" t="s">
        <v>250</v>
      </c>
      <c r="P138" s="66"/>
      <c r="Q138" s="66"/>
      <c r="R138" s="66"/>
      <c r="S138" s="66"/>
      <c r="T138" s="68">
        <v>995</v>
      </c>
      <c r="U138" s="63"/>
      <c r="V138" s="63"/>
      <c r="W138" s="63"/>
      <c r="X138" s="63"/>
      <c r="Y138" s="63"/>
      <c r="Z138" s="63">
        <v>995</v>
      </c>
      <c r="AA138" s="63"/>
      <c r="AB138" s="69"/>
      <c r="AC138" s="63">
        <v>995</v>
      </c>
      <c r="AD138" s="66">
        <f t="shared" si="43"/>
        <v>276</v>
      </c>
      <c r="AE138" s="67">
        <v>719</v>
      </c>
      <c r="AF138" s="68">
        <v>-995</v>
      </c>
      <c r="AG138" s="63"/>
      <c r="AH138" s="63"/>
      <c r="AI138" s="63"/>
      <c r="AJ138" s="63"/>
      <c r="AK138" s="63"/>
      <c r="AL138" s="63">
        <f>AF138</f>
        <v>-995</v>
      </c>
      <c r="AM138" s="63"/>
      <c r="AN138" s="69"/>
      <c r="AO138" s="69">
        <v>55.2</v>
      </c>
      <c r="AP138" s="69"/>
      <c r="AQ138" s="63">
        <v>0</v>
      </c>
      <c r="AR138" s="66">
        <v>55.2</v>
      </c>
      <c r="AS138" s="67">
        <f>-AR138</f>
        <v>-55.2</v>
      </c>
      <c r="AT138" s="68">
        <f>AC138+AF138</f>
        <v>0</v>
      </c>
      <c r="AU138" s="63"/>
      <c r="AV138" s="63"/>
      <c r="AW138" s="63"/>
      <c r="AX138" s="63"/>
      <c r="AY138" s="63"/>
      <c r="AZ138" s="63">
        <f>AT138-AY138-AV138-AU138</f>
        <v>0</v>
      </c>
      <c r="BA138" s="63"/>
      <c r="BB138" s="69"/>
      <c r="BC138" s="63">
        <v>0</v>
      </c>
      <c r="BD138" s="66">
        <f>AD138+AO138</f>
        <v>331.2</v>
      </c>
      <c r="BE138" s="67">
        <v>0</v>
      </c>
      <c r="BF138" s="57"/>
      <c r="BG138" s="90">
        <f t="shared" si="46"/>
        <v>0</v>
      </c>
      <c r="BH138" s="91"/>
      <c r="BI138" s="91"/>
      <c r="BJ138" s="73"/>
      <c r="BK138" s="73"/>
      <c r="BL138" s="73"/>
      <c r="BM138" s="73"/>
      <c r="BN138" s="73"/>
      <c r="BO138" s="73"/>
      <c r="BP138" s="73"/>
      <c r="BQ138" s="72"/>
      <c r="BR138" s="73"/>
      <c r="BS138" s="73"/>
    </row>
    <row r="139" spans="2:71" s="47" customFormat="1" ht="12.75" customHeight="1" x14ac:dyDescent="0.2">
      <c r="B139" s="62"/>
      <c r="C139" s="187" t="s">
        <v>252</v>
      </c>
      <c r="D139" s="188"/>
      <c r="E139" s="188"/>
      <c r="F139" s="188"/>
      <c r="G139" s="189"/>
      <c r="H139" s="63">
        <v>821</v>
      </c>
      <c r="I139" s="92">
        <v>44120</v>
      </c>
      <c r="J139" s="92">
        <v>44120</v>
      </c>
      <c r="K139" s="92"/>
      <c r="L139" s="64">
        <v>15</v>
      </c>
      <c r="M139" s="65" t="s">
        <v>119</v>
      </c>
      <c r="N139" s="66"/>
      <c r="O139" s="169" t="s">
        <v>250</v>
      </c>
      <c r="P139" s="66"/>
      <c r="Q139" s="66"/>
      <c r="R139" s="66"/>
      <c r="S139" s="66"/>
      <c r="T139" s="68">
        <v>1881</v>
      </c>
      <c r="U139" s="63"/>
      <c r="V139" s="63"/>
      <c r="W139" s="63"/>
      <c r="X139" s="63"/>
      <c r="Y139" s="63"/>
      <c r="Z139" s="63">
        <v>1881</v>
      </c>
      <c r="AA139" s="63"/>
      <c r="AB139" s="69"/>
      <c r="AC139" s="63">
        <v>1881</v>
      </c>
      <c r="AD139" s="66">
        <f t="shared" si="43"/>
        <v>522</v>
      </c>
      <c r="AE139" s="67">
        <v>1359</v>
      </c>
      <c r="AF139" s="68">
        <v>-1881</v>
      </c>
      <c r="AG139" s="63"/>
      <c r="AH139" s="63"/>
      <c r="AI139" s="63"/>
      <c r="AJ139" s="63"/>
      <c r="AK139" s="63"/>
      <c r="AL139" s="63">
        <f>AF139</f>
        <v>-1881</v>
      </c>
      <c r="AM139" s="63"/>
      <c r="AN139" s="69"/>
      <c r="AO139" s="69">
        <v>104.4</v>
      </c>
      <c r="AP139" s="69"/>
      <c r="AQ139" s="63">
        <v>0</v>
      </c>
      <c r="AR139" s="66">
        <v>104.4</v>
      </c>
      <c r="AS139" s="67">
        <f t="shared" si="44"/>
        <v>-104.4</v>
      </c>
      <c r="AT139" s="68">
        <f t="shared" si="39"/>
        <v>0</v>
      </c>
      <c r="AU139" s="63"/>
      <c r="AV139" s="63"/>
      <c r="AW139" s="63"/>
      <c r="AX139" s="63"/>
      <c r="AY139" s="63"/>
      <c r="AZ139" s="63">
        <f>AT139</f>
        <v>0</v>
      </c>
      <c r="BA139" s="63"/>
      <c r="BB139" s="69"/>
      <c r="BC139" s="63">
        <f>AT139-BB139-BA139</f>
        <v>0</v>
      </c>
      <c r="BD139" s="66">
        <f>AD139+AO139</f>
        <v>626.4</v>
      </c>
      <c r="BE139" s="67">
        <v>0</v>
      </c>
      <c r="BF139" s="57"/>
      <c r="BG139" s="90">
        <f t="shared" si="46"/>
        <v>0</v>
      </c>
      <c r="BH139" s="91"/>
      <c r="BI139" s="91"/>
      <c r="BJ139" s="73"/>
      <c r="BK139" s="73"/>
      <c r="BL139" s="73"/>
      <c r="BM139" s="73"/>
      <c r="BN139" s="73"/>
      <c r="BO139" s="73"/>
      <c r="BP139" s="73"/>
      <c r="BQ139" s="72"/>
      <c r="BR139" s="73"/>
      <c r="BS139" s="73"/>
    </row>
    <row r="140" spans="2:71" s="47" customFormat="1" ht="12.75" customHeight="1" x14ac:dyDescent="0.2">
      <c r="B140" s="62"/>
      <c r="C140" s="187" t="s">
        <v>252</v>
      </c>
      <c r="D140" s="188"/>
      <c r="E140" s="188"/>
      <c r="F140" s="188"/>
      <c r="G140" s="189"/>
      <c r="H140" s="63">
        <v>820</v>
      </c>
      <c r="I140" s="92">
        <v>44120</v>
      </c>
      <c r="J140" s="92">
        <v>44120</v>
      </c>
      <c r="K140" s="92"/>
      <c r="L140" s="64">
        <v>15</v>
      </c>
      <c r="M140" s="65" t="s">
        <v>119</v>
      </c>
      <c r="N140" s="66"/>
      <c r="O140" s="169" t="s">
        <v>250</v>
      </c>
      <c r="P140" s="66"/>
      <c r="Q140" s="66"/>
      <c r="R140" s="66"/>
      <c r="S140" s="66"/>
      <c r="T140" s="68">
        <v>2471</v>
      </c>
      <c r="U140" s="63"/>
      <c r="V140" s="63"/>
      <c r="W140" s="63"/>
      <c r="X140" s="63"/>
      <c r="Y140" s="63"/>
      <c r="Z140" s="63">
        <v>2471</v>
      </c>
      <c r="AA140" s="63"/>
      <c r="AB140" s="69"/>
      <c r="AC140" s="63">
        <v>2471</v>
      </c>
      <c r="AD140" s="66">
        <f t="shared" si="43"/>
        <v>686</v>
      </c>
      <c r="AE140" s="67">
        <v>1785</v>
      </c>
      <c r="AF140" s="68">
        <v>-2471</v>
      </c>
      <c r="AG140" s="63"/>
      <c r="AH140" s="63"/>
      <c r="AI140" s="63"/>
      <c r="AJ140" s="63"/>
      <c r="AK140" s="63"/>
      <c r="AL140" s="63">
        <f>AF140</f>
        <v>-2471</v>
      </c>
      <c r="AM140" s="63"/>
      <c r="AN140" s="69"/>
      <c r="AO140" s="69">
        <v>137.19999999999999</v>
      </c>
      <c r="AP140" s="69"/>
      <c r="AQ140" s="63">
        <v>0</v>
      </c>
      <c r="AR140" s="66">
        <v>137.19999999999999</v>
      </c>
      <c r="AS140" s="67">
        <f t="shared" si="44"/>
        <v>-137.19999999999999</v>
      </c>
      <c r="AT140" s="68">
        <f t="shared" si="39"/>
        <v>0</v>
      </c>
      <c r="AU140" s="63"/>
      <c r="AV140" s="63"/>
      <c r="AW140" s="63"/>
      <c r="AX140" s="63"/>
      <c r="AY140" s="63"/>
      <c r="AZ140" s="63">
        <f>AT140</f>
        <v>0</v>
      </c>
      <c r="BA140" s="63"/>
      <c r="BB140" s="69"/>
      <c r="BC140" s="63">
        <f>AT140-BB140-BA140</f>
        <v>0</v>
      </c>
      <c r="BD140" s="66">
        <f>AD140+AO140</f>
        <v>823.2</v>
      </c>
      <c r="BE140" s="67">
        <v>0</v>
      </c>
      <c r="BF140" s="57"/>
      <c r="BG140" s="90">
        <f t="shared" si="46"/>
        <v>0</v>
      </c>
      <c r="BH140" s="91"/>
      <c r="BI140" s="91"/>
      <c r="BJ140" s="73"/>
      <c r="BK140" s="73"/>
      <c r="BL140" s="73"/>
      <c r="BM140" s="73"/>
      <c r="BN140" s="73"/>
      <c r="BO140" s="73"/>
      <c r="BP140" s="73"/>
      <c r="BQ140" s="72"/>
      <c r="BR140" s="73"/>
      <c r="BS140" s="73"/>
    </row>
    <row r="141" spans="2:71" s="47" customFormat="1" ht="12.75" customHeight="1" x14ac:dyDescent="0.2">
      <c r="B141" s="62"/>
      <c r="C141" s="187" t="s">
        <v>253</v>
      </c>
      <c r="D141" s="188"/>
      <c r="E141" s="188"/>
      <c r="F141" s="188"/>
      <c r="G141" s="189"/>
      <c r="H141" s="63">
        <v>876</v>
      </c>
      <c r="I141" s="92">
        <v>45096</v>
      </c>
      <c r="J141" s="92">
        <v>45108</v>
      </c>
      <c r="K141" s="92"/>
      <c r="L141" s="64">
        <v>10</v>
      </c>
      <c r="M141" s="65" t="s">
        <v>119</v>
      </c>
      <c r="N141" s="66"/>
      <c r="O141" s="66" t="s">
        <v>120</v>
      </c>
      <c r="P141" s="66" t="s">
        <v>134</v>
      </c>
      <c r="Q141" s="66"/>
      <c r="R141" s="66"/>
      <c r="S141" s="66"/>
      <c r="T141" s="68">
        <v>1636.59</v>
      </c>
      <c r="U141" s="63"/>
      <c r="V141" s="63"/>
      <c r="W141" s="63"/>
      <c r="X141" s="63"/>
      <c r="Y141" s="63"/>
      <c r="Z141" s="63">
        <v>1636.59</v>
      </c>
      <c r="AA141" s="63"/>
      <c r="AB141" s="69"/>
      <c r="AC141" s="63">
        <v>1636.59</v>
      </c>
      <c r="AD141" s="66">
        <f t="shared" si="43"/>
        <v>231.70999999999981</v>
      </c>
      <c r="AE141" s="67">
        <v>1404.88</v>
      </c>
      <c r="AF141" s="68"/>
      <c r="AG141" s="63"/>
      <c r="AH141" s="63"/>
      <c r="AI141" s="63"/>
      <c r="AJ141" s="63"/>
      <c r="AK141" s="63"/>
      <c r="AL141" s="63"/>
      <c r="AM141" s="63"/>
      <c r="AN141" s="69"/>
      <c r="AO141" s="69">
        <v>163.56</v>
      </c>
      <c r="AP141" s="69"/>
      <c r="AQ141" s="63"/>
      <c r="AR141" s="66">
        <v>163.56</v>
      </c>
      <c r="AS141" s="67">
        <f t="shared" si="44"/>
        <v>-163.56</v>
      </c>
      <c r="AT141" s="68">
        <f t="shared" si="39"/>
        <v>1636.59</v>
      </c>
      <c r="AU141" s="63"/>
      <c r="AV141" s="63"/>
      <c r="AW141" s="63"/>
      <c r="AX141" s="63"/>
      <c r="AY141" s="63"/>
      <c r="AZ141" s="63">
        <v>1636.59</v>
      </c>
      <c r="BA141" s="63"/>
      <c r="BB141" s="69"/>
      <c r="BC141" s="63">
        <f>AT141-BB141-BA141</f>
        <v>1636.59</v>
      </c>
      <c r="BD141" s="66">
        <f t="shared" si="50"/>
        <v>395.26999999999975</v>
      </c>
      <c r="BE141" s="67">
        <f>AE141+AF141-AR141</f>
        <v>1241.3200000000002</v>
      </c>
      <c r="BF141" s="57"/>
      <c r="BG141" s="90">
        <f t="shared" si="46"/>
        <v>1241.3200000000002</v>
      </c>
      <c r="BH141" s="91"/>
      <c r="BI141" s="91"/>
      <c r="BJ141" s="73"/>
      <c r="BK141" s="73"/>
      <c r="BL141" s="73"/>
      <c r="BM141" s="73"/>
      <c r="BN141" s="73"/>
      <c r="BO141" s="73"/>
      <c r="BP141" s="73"/>
      <c r="BQ141" s="72"/>
      <c r="BR141" s="73"/>
      <c r="BS141" s="73"/>
    </row>
    <row r="142" spans="2:71" s="47" customFormat="1" ht="12.75" customHeight="1" x14ac:dyDescent="0.2">
      <c r="B142" s="62"/>
      <c r="C142" s="187" t="s">
        <v>254</v>
      </c>
      <c r="D142" s="188"/>
      <c r="E142" s="188"/>
      <c r="F142" s="188"/>
      <c r="G142" s="189"/>
      <c r="H142" s="63">
        <v>875</v>
      </c>
      <c r="I142" s="92">
        <v>44950</v>
      </c>
      <c r="J142" s="92">
        <v>44958</v>
      </c>
      <c r="K142" s="92"/>
      <c r="L142" s="64">
        <v>15</v>
      </c>
      <c r="M142" s="65" t="s">
        <v>119</v>
      </c>
      <c r="N142" s="66"/>
      <c r="O142" s="66" t="s">
        <v>120</v>
      </c>
      <c r="P142" s="66"/>
      <c r="Q142" s="66"/>
      <c r="R142" s="66"/>
      <c r="S142" s="66"/>
      <c r="T142" s="68">
        <v>2310</v>
      </c>
      <c r="U142" s="63"/>
      <c r="V142" s="63"/>
      <c r="W142" s="63"/>
      <c r="X142" s="63"/>
      <c r="Y142" s="63"/>
      <c r="Z142" s="63">
        <v>2310</v>
      </c>
      <c r="AA142" s="63"/>
      <c r="AB142" s="69"/>
      <c r="AC142" s="63">
        <v>2310</v>
      </c>
      <c r="AD142" s="66">
        <f t="shared" si="43"/>
        <v>295.08999999999992</v>
      </c>
      <c r="AE142" s="67">
        <v>2014.91</v>
      </c>
      <c r="AF142" s="68">
        <v>-2310</v>
      </c>
      <c r="AG142" s="63"/>
      <c r="AH142" s="63"/>
      <c r="AI142" s="63"/>
      <c r="AJ142" s="63"/>
      <c r="AK142" s="63"/>
      <c r="AL142" s="63">
        <f>AF142</f>
        <v>-2310</v>
      </c>
      <c r="AM142" s="63"/>
      <c r="AN142" s="69"/>
      <c r="AO142" s="69">
        <v>141.13</v>
      </c>
      <c r="AP142" s="69"/>
      <c r="AQ142" s="63"/>
      <c r="AR142" s="66">
        <v>141.13</v>
      </c>
      <c r="AS142" s="67">
        <f t="shared" si="44"/>
        <v>-141.13</v>
      </c>
      <c r="AT142" s="68">
        <f t="shared" si="39"/>
        <v>0</v>
      </c>
      <c r="AU142" s="63"/>
      <c r="AV142" s="63"/>
      <c r="AW142" s="63"/>
      <c r="AX142" s="63"/>
      <c r="AY142" s="63"/>
      <c r="AZ142" s="63">
        <f>AT142</f>
        <v>0</v>
      </c>
      <c r="BA142" s="63"/>
      <c r="BB142" s="69"/>
      <c r="BC142" s="63">
        <f>AT142-BB142-BA142</f>
        <v>0</v>
      </c>
      <c r="BD142" s="66">
        <f>AD142+AO142</f>
        <v>436.21999999999991</v>
      </c>
      <c r="BE142" s="67">
        <v>0</v>
      </c>
      <c r="BF142" s="57"/>
      <c r="BG142" s="90">
        <f t="shared" si="46"/>
        <v>0</v>
      </c>
      <c r="BH142" s="91"/>
      <c r="BI142" s="91"/>
      <c r="BJ142" s="73"/>
      <c r="BK142" s="73"/>
      <c r="BL142" s="73"/>
      <c r="BM142" s="73"/>
      <c r="BN142" s="73"/>
      <c r="BO142" s="73"/>
      <c r="BP142" s="73"/>
      <c r="BQ142" s="72"/>
      <c r="BR142" s="73"/>
      <c r="BS142" s="73"/>
    </row>
    <row r="143" spans="2:71" s="47" customFormat="1" ht="24" customHeight="1" x14ac:dyDescent="0.2">
      <c r="B143" s="62"/>
      <c r="C143" s="190" t="s">
        <v>255</v>
      </c>
      <c r="D143" s="191"/>
      <c r="E143" s="191"/>
      <c r="F143" s="191"/>
      <c r="G143" s="192"/>
      <c r="H143" s="63"/>
      <c r="I143" s="63"/>
      <c r="J143" s="63"/>
      <c r="K143" s="63"/>
      <c r="L143" s="64"/>
      <c r="M143" s="65"/>
      <c r="N143" s="66"/>
      <c r="O143" s="66"/>
      <c r="P143" s="66"/>
      <c r="Q143" s="66"/>
      <c r="R143" s="66"/>
      <c r="S143" s="66"/>
      <c r="T143" s="68"/>
      <c r="U143" s="63"/>
      <c r="V143" s="63"/>
      <c r="W143" s="63"/>
      <c r="X143" s="63"/>
      <c r="Y143" s="63"/>
      <c r="Z143" s="63"/>
      <c r="AA143" s="63"/>
      <c r="AB143" s="69"/>
      <c r="AC143" s="63"/>
      <c r="AD143" s="66"/>
      <c r="AE143" s="67"/>
      <c r="AF143" s="68"/>
      <c r="AG143" s="63"/>
      <c r="AH143" s="63"/>
      <c r="AI143" s="63"/>
      <c r="AJ143" s="63"/>
      <c r="AK143" s="63"/>
      <c r="AL143" s="63"/>
      <c r="AM143" s="63"/>
      <c r="AN143" s="69"/>
      <c r="AO143" s="69"/>
      <c r="AP143" s="69"/>
      <c r="AQ143" s="63"/>
      <c r="AR143" s="66"/>
      <c r="AS143" s="67"/>
      <c r="AT143" s="68">
        <f t="shared" si="39"/>
        <v>0</v>
      </c>
      <c r="AU143" s="63"/>
      <c r="AV143" s="63"/>
      <c r="AW143" s="63"/>
      <c r="AX143" s="63"/>
      <c r="AY143" s="63"/>
      <c r="AZ143" s="63"/>
      <c r="BA143" s="63"/>
      <c r="BB143" s="69"/>
      <c r="BC143" s="63"/>
      <c r="BD143" s="66"/>
      <c r="BE143" s="67"/>
      <c r="BF143" s="57"/>
      <c r="BG143" s="90"/>
      <c r="BH143" s="91"/>
      <c r="BI143" s="91"/>
      <c r="BJ143" s="73"/>
      <c r="BK143" s="73"/>
      <c r="BL143" s="73"/>
      <c r="BM143" s="73"/>
      <c r="BN143" s="73"/>
      <c r="BO143" s="73"/>
      <c r="BP143" s="73"/>
      <c r="BQ143" s="72"/>
      <c r="BR143" s="73"/>
      <c r="BS143" s="73"/>
    </row>
    <row r="144" spans="2:71" s="47" customFormat="1" ht="12.75" customHeight="1" x14ac:dyDescent="0.2">
      <c r="B144" s="62"/>
      <c r="C144" s="187" t="s">
        <v>256</v>
      </c>
      <c r="D144" s="188"/>
      <c r="E144" s="188"/>
      <c r="F144" s="188"/>
      <c r="G144" s="189"/>
      <c r="H144" s="63">
        <v>661</v>
      </c>
      <c r="I144" s="92">
        <v>36861</v>
      </c>
      <c r="J144" s="92">
        <v>36861</v>
      </c>
      <c r="K144" s="92"/>
      <c r="L144" s="64">
        <v>25</v>
      </c>
      <c r="M144" s="65" t="s">
        <v>119</v>
      </c>
      <c r="N144" s="66"/>
      <c r="O144" s="66"/>
      <c r="P144" s="66"/>
      <c r="Q144" s="66"/>
      <c r="R144" s="66"/>
      <c r="S144" s="66"/>
      <c r="T144" s="68">
        <v>1786.09</v>
      </c>
      <c r="U144" s="63"/>
      <c r="V144" s="63"/>
      <c r="W144" s="63"/>
      <c r="X144" s="63"/>
      <c r="Y144" s="63"/>
      <c r="Z144" s="63">
        <v>1786.09</v>
      </c>
      <c r="AA144" s="63"/>
      <c r="AB144" s="63">
        <v>1786.09</v>
      </c>
      <c r="AC144" s="63">
        <v>0</v>
      </c>
      <c r="AD144" s="66">
        <f t="shared" si="43"/>
        <v>0</v>
      </c>
      <c r="AE144" s="67">
        <v>0</v>
      </c>
      <c r="AF144" s="68">
        <v>0</v>
      </c>
      <c r="AG144" s="63"/>
      <c r="AH144" s="63"/>
      <c r="AI144" s="63"/>
      <c r="AJ144" s="63"/>
      <c r="AK144" s="63"/>
      <c r="AL144" s="63">
        <v>0</v>
      </c>
      <c r="AM144" s="63"/>
      <c r="AN144" s="69"/>
      <c r="AO144" s="63"/>
      <c r="AP144" s="63">
        <v>63.78</v>
      </c>
      <c r="AQ144" s="63">
        <v>0</v>
      </c>
      <c r="AR144" s="66">
        <v>0</v>
      </c>
      <c r="AS144" s="67">
        <f t="shared" ref="AS144:AS158" si="51">-AR144</f>
        <v>0</v>
      </c>
      <c r="AT144" s="68">
        <f>T144+AF144</f>
        <v>1786.09</v>
      </c>
      <c r="AU144" s="63"/>
      <c r="AV144" s="63"/>
      <c r="AW144" s="63"/>
      <c r="AX144" s="63"/>
      <c r="AY144" s="63"/>
      <c r="AZ144" s="63">
        <f t="shared" si="48"/>
        <v>1786.09</v>
      </c>
      <c r="BA144" s="63"/>
      <c r="BB144" s="69">
        <v>0.28999999999999998</v>
      </c>
      <c r="BC144" s="63"/>
      <c r="BD144" s="66"/>
      <c r="BE144" s="67"/>
      <c r="BF144" s="57"/>
      <c r="BG144" s="90"/>
      <c r="BH144" s="91"/>
      <c r="BI144" s="91">
        <f t="shared" ref="BI144:BI158" si="52">AR144</f>
        <v>0</v>
      </c>
      <c r="BJ144" s="73"/>
      <c r="BK144" s="73"/>
      <c r="BL144" s="73"/>
      <c r="BM144" s="73"/>
      <c r="BN144" s="73"/>
      <c r="BO144" s="73"/>
      <c r="BP144" s="73"/>
      <c r="BQ144" s="72"/>
      <c r="BR144" s="73"/>
      <c r="BS144" s="73"/>
    </row>
    <row r="145" spans="2:71" s="47" customFormat="1" ht="12.75" customHeight="1" x14ac:dyDescent="0.2">
      <c r="B145" s="62"/>
      <c r="C145" s="187" t="s">
        <v>257</v>
      </c>
      <c r="D145" s="188"/>
      <c r="E145" s="188"/>
      <c r="F145" s="188"/>
      <c r="G145" s="189"/>
      <c r="H145" s="63">
        <v>667</v>
      </c>
      <c r="I145" s="92">
        <v>36495</v>
      </c>
      <c r="J145" s="92">
        <v>36495</v>
      </c>
      <c r="K145" s="92"/>
      <c r="L145" s="64">
        <v>25</v>
      </c>
      <c r="M145" s="65" t="s">
        <v>119</v>
      </c>
      <c r="N145" s="63"/>
      <c r="O145" s="63"/>
      <c r="P145" s="63"/>
      <c r="Q145" s="63"/>
      <c r="R145" s="63"/>
      <c r="S145" s="63"/>
      <c r="T145" s="63">
        <v>134095.04999999999</v>
      </c>
      <c r="U145" s="63"/>
      <c r="V145" s="63"/>
      <c r="W145" s="63"/>
      <c r="X145" s="63"/>
      <c r="Y145" s="63"/>
      <c r="Z145" s="63">
        <f>T145</f>
        <v>134095.04999999999</v>
      </c>
      <c r="AA145" s="63"/>
      <c r="AB145" s="63">
        <v>134095.04999999999</v>
      </c>
      <c r="AC145" s="63">
        <v>0</v>
      </c>
      <c r="AD145" s="66">
        <f>AC145-AE145</f>
        <v>0</v>
      </c>
      <c r="AE145" s="67">
        <v>0</v>
      </c>
      <c r="AF145" s="68">
        <v>-9932.9599999999991</v>
      </c>
      <c r="AG145" s="63"/>
      <c r="AH145" s="63"/>
      <c r="AI145" s="63"/>
      <c r="AJ145" s="63"/>
      <c r="AK145" s="63"/>
      <c r="AL145" s="63">
        <f>AF145</f>
        <v>-9932.9599999999991</v>
      </c>
      <c r="AM145" s="63"/>
      <c r="AN145" s="69"/>
      <c r="AO145" s="63"/>
      <c r="AP145" s="63">
        <v>444.14</v>
      </c>
      <c r="AQ145" s="63">
        <v>0</v>
      </c>
      <c r="AR145" s="66">
        <v>0</v>
      </c>
      <c r="AS145" s="67">
        <f t="shared" si="51"/>
        <v>0</v>
      </c>
      <c r="AT145" s="68">
        <f t="shared" si="39"/>
        <v>124162.09</v>
      </c>
      <c r="AU145" s="63"/>
      <c r="AV145" s="63"/>
      <c r="AW145" s="63"/>
      <c r="AX145" s="63"/>
      <c r="AY145" s="63"/>
      <c r="AZ145" s="63">
        <f t="shared" si="48"/>
        <v>124162.09</v>
      </c>
      <c r="BA145" s="63"/>
      <c r="BB145" s="69">
        <v>0.25</v>
      </c>
      <c r="BC145" s="63"/>
      <c r="BD145" s="66"/>
      <c r="BE145" s="67"/>
      <c r="BF145" s="57"/>
      <c r="BG145" s="90"/>
      <c r="BH145" s="91"/>
      <c r="BI145" s="91">
        <f t="shared" si="52"/>
        <v>0</v>
      </c>
      <c r="BJ145" s="73"/>
      <c r="BK145" s="73"/>
      <c r="BL145" s="73"/>
      <c r="BM145" s="73"/>
      <c r="BN145" s="73"/>
      <c r="BO145" s="73"/>
      <c r="BP145" s="73"/>
      <c r="BQ145" s="72"/>
      <c r="BR145" s="73"/>
      <c r="BS145" s="73"/>
    </row>
    <row r="146" spans="2:71" s="47" customFormat="1" ht="12.75" customHeight="1" x14ac:dyDescent="0.2">
      <c r="B146" s="62"/>
      <c r="C146" s="187" t="s">
        <v>258</v>
      </c>
      <c r="D146" s="188"/>
      <c r="E146" s="188"/>
      <c r="F146" s="188"/>
      <c r="G146" s="189"/>
      <c r="H146" s="63">
        <v>671</v>
      </c>
      <c r="I146" s="92">
        <v>36861</v>
      </c>
      <c r="J146" s="92">
        <v>36861</v>
      </c>
      <c r="K146" s="92"/>
      <c r="L146" s="64">
        <v>25</v>
      </c>
      <c r="M146" s="65" t="s">
        <v>119</v>
      </c>
      <c r="N146" s="66"/>
      <c r="O146" s="66"/>
      <c r="P146" s="66"/>
      <c r="Q146" s="66"/>
      <c r="R146" s="66"/>
      <c r="S146" s="66"/>
      <c r="T146" s="68">
        <v>9930.49</v>
      </c>
      <c r="U146" s="63"/>
      <c r="V146" s="63"/>
      <c r="W146" s="63"/>
      <c r="X146" s="63"/>
      <c r="Y146" s="63"/>
      <c r="Z146" s="63">
        <v>9930.49</v>
      </c>
      <c r="AA146" s="63"/>
      <c r="AB146" s="63">
        <v>9930.49</v>
      </c>
      <c r="AC146" s="63">
        <v>0</v>
      </c>
      <c r="AD146" s="66">
        <f t="shared" si="43"/>
        <v>0</v>
      </c>
      <c r="AE146" s="67">
        <v>0</v>
      </c>
      <c r="AF146" s="68">
        <v>0</v>
      </c>
      <c r="AG146" s="63"/>
      <c r="AH146" s="63"/>
      <c r="AI146" s="63"/>
      <c r="AJ146" s="63"/>
      <c r="AK146" s="63"/>
      <c r="AL146" s="63">
        <v>0</v>
      </c>
      <c r="AM146" s="63"/>
      <c r="AN146" s="69"/>
      <c r="AO146" s="63"/>
      <c r="AP146" s="63">
        <v>397.26</v>
      </c>
      <c r="AQ146" s="63">
        <v>0</v>
      </c>
      <c r="AR146" s="66">
        <v>0</v>
      </c>
      <c r="AS146" s="67">
        <f t="shared" si="51"/>
        <v>0</v>
      </c>
      <c r="AT146" s="68">
        <f t="shared" si="39"/>
        <v>9930.49</v>
      </c>
      <c r="AU146" s="63"/>
      <c r="AV146" s="63"/>
      <c r="AW146" s="63"/>
      <c r="AX146" s="63"/>
      <c r="AY146" s="63"/>
      <c r="AZ146" s="63">
        <f t="shared" si="48"/>
        <v>9930.49</v>
      </c>
      <c r="BA146" s="63"/>
      <c r="BB146" s="69">
        <v>33.39</v>
      </c>
      <c r="BC146" s="63"/>
      <c r="BD146" s="66"/>
      <c r="BE146" s="67"/>
      <c r="BF146" s="57"/>
      <c r="BG146" s="90"/>
      <c r="BH146" s="91"/>
      <c r="BI146" s="91">
        <f t="shared" si="52"/>
        <v>0</v>
      </c>
      <c r="BJ146" s="73"/>
      <c r="BK146" s="73"/>
      <c r="BL146" s="73"/>
      <c r="BM146" s="73"/>
      <c r="BN146" s="73"/>
      <c r="BO146" s="73"/>
      <c r="BP146" s="73"/>
      <c r="BQ146" s="72"/>
      <c r="BR146" s="73"/>
      <c r="BS146" s="73"/>
    </row>
    <row r="147" spans="2:71" s="47" customFormat="1" ht="12.75" customHeight="1" x14ac:dyDescent="0.2">
      <c r="B147" s="62"/>
      <c r="C147" s="187" t="s">
        <v>259</v>
      </c>
      <c r="D147" s="188"/>
      <c r="E147" s="188"/>
      <c r="F147" s="188"/>
      <c r="G147" s="189"/>
      <c r="H147" s="63">
        <v>672</v>
      </c>
      <c r="I147" s="92">
        <v>36861</v>
      </c>
      <c r="J147" s="92">
        <v>36861</v>
      </c>
      <c r="K147" s="92"/>
      <c r="L147" s="64">
        <v>25</v>
      </c>
      <c r="M147" s="65" t="s">
        <v>119</v>
      </c>
      <c r="N147" s="66"/>
      <c r="O147" s="66"/>
      <c r="P147" s="66"/>
      <c r="Q147" s="66"/>
      <c r="R147" s="66"/>
      <c r="S147" s="66"/>
      <c r="T147" s="68">
        <v>10192.6</v>
      </c>
      <c r="U147" s="63"/>
      <c r="V147" s="63"/>
      <c r="W147" s="63"/>
      <c r="X147" s="63"/>
      <c r="Y147" s="63"/>
      <c r="Z147" s="63">
        <v>10192.6</v>
      </c>
      <c r="AA147" s="63"/>
      <c r="AB147" s="63">
        <v>10192.6</v>
      </c>
      <c r="AC147" s="63">
        <v>0</v>
      </c>
      <c r="AD147" s="66">
        <f t="shared" si="43"/>
        <v>0</v>
      </c>
      <c r="AE147" s="67">
        <v>0</v>
      </c>
      <c r="AF147" s="68">
        <v>0</v>
      </c>
      <c r="AG147" s="63"/>
      <c r="AH147" s="63"/>
      <c r="AI147" s="63"/>
      <c r="AJ147" s="63"/>
      <c r="AK147" s="63"/>
      <c r="AL147" s="63">
        <v>0</v>
      </c>
      <c r="AM147" s="63"/>
      <c r="AN147" s="69"/>
      <c r="AO147" s="63"/>
      <c r="AP147" s="63">
        <v>407.7</v>
      </c>
      <c r="AQ147" s="63">
        <v>0</v>
      </c>
      <c r="AR147" s="66">
        <v>0</v>
      </c>
      <c r="AS147" s="67">
        <f t="shared" si="51"/>
        <v>0</v>
      </c>
      <c r="AT147" s="68">
        <f t="shared" si="39"/>
        <v>10192.6</v>
      </c>
      <c r="AU147" s="63"/>
      <c r="AV147" s="63"/>
      <c r="AW147" s="63"/>
      <c r="AX147" s="63"/>
      <c r="AY147" s="63"/>
      <c r="AZ147" s="63">
        <f t="shared" si="48"/>
        <v>10192.6</v>
      </c>
      <c r="BA147" s="63"/>
      <c r="BB147" s="69">
        <v>34.26</v>
      </c>
      <c r="BC147" s="63"/>
      <c r="BD147" s="66"/>
      <c r="BE147" s="67"/>
      <c r="BF147" s="57"/>
      <c r="BG147" s="90"/>
      <c r="BH147" s="91"/>
      <c r="BI147" s="91">
        <f t="shared" si="52"/>
        <v>0</v>
      </c>
      <c r="BJ147" s="73"/>
      <c r="BK147" s="73"/>
      <c r="BL147" s="73"/>
      <c r="BM147" s="73"/>
      <c r="BN147" s="73"/>
      <c r="BO147" s="73"/>
      <c r="BP147" s="73"/>
      <c r="BQ147" s="72"/>
      <c r="BR147" s="73"/>
      <c r="BS147" s="73"/>
    </row>
    <row r="148" spans="2:71" s="47" customFormat="1" ht="12.75" customHeight="1" x14ac:dyDescent="0.2">
      <c r="B148" s="62"/>
      <c r="C148" s="187" t="s">
        <v>260</v>
      </c>
      <c r="D148" s="188"/>
      <c r="E148" s="188"/>
      <c r="F148" s="188"/>
      <c r="G148" s="189"/>
      <c r="H148" s="63">
        <v>673</v>
      </c>
      <c r="I148" s="92">
        <v>36861</v>
      </c>
      <c r="J148" s="92">
        <v>36861</v>
      </c>
      <c r="K148" s="92"/>
      <c r="L148" s="64">
        <v>25</v>
      </c>
      <c r="M148" s="65" t="s">
        <v>119</v>
      </c>
      <c r="N148" s="66"/>
      <c r="O148" s="66"/>
      <c r="P148" s="66"/>
      <c r="Q148" s="66"/>
      <c r="R148" s="66"/>
      <c r="S148" s="66"/>
      <c r="T148" s="68">
        <v>10189.120000000001</v>
      </c>
      <c r="U148" s="63"/>
      <c r="V148" s="63"/>
      <c r="W148" s="63"/>
      <c r="X148" s="63"/>
      <c r="Y148" s="63"/>
      <c r="Z148" s="63">
        <v>10189.120000000001</v>
      </c>
      <c r="AA148" s="63"/>
      <c r="AB148" s="63">
        <v>10189.120000000001</v>
      </c>
      <c r="AC148" s="63">
        <v>0</v>
      </c>
      <c r="AD148" s="66">
        <f t="shared" si="43"/>
        <v>0</v>
      </c>
      <c r="AE148" s="67">
        <v>0</v>
      </c>
      <c r="AF148" s="68">
        <v>0</v>
      </c>
      <c r="AG148" s="63"/>
      <c r="AH148" s="63"/>
      <c r="AI148" s="63"/>
      <c r="AJ148" s="63"/>
      <c r="AK148" s="63"/>
      <c r="AL148" s="63">
        <v>0</v>
      </c>
      <c r="AM148" s="63"/>
      <c r="AN148" s="69"/>
      <c r="AO148" s="63"/>
      <c r="AP148" s="63">
        <v>407.58</v>
      </c>
      <c r="AQ148" s="63">
        <v>0</v>
      </c>
      <c r="AR148" s="66">
        <v>0</v>
      </c>
      <c r="AS148" s="67">
        <f t="shared" si="51"/>
        <v>0</v>
      </c>
      <c r="AT148" s="68">
        <f t="shared" si="39"/>
        <v>10189.120000000001</v>
      </c>
      <c r="AU148" s="63"/>
      <c r="AV148" s="63"/>
      <c r="AW148" s="63"/>
      <c r="AX148" s="63"/>
      <c r="AY148" s="63"/>
      <c r="AZ148" s="63">
        <f t="shared" si="48"/>
        <v>10189.120000000001</v>
      </c>
      <c r="BA148" s="63"/>
      <c r="BB148" s="69">
        <v>34.25</v>
      </c>
      <c r="BC148" s="63"/>
      <c r="BD148" s="66"/>
      <c r="BE148" s="67"/>
      <c r="BF148" s="57"/>
      <c r="BG148" s="90"/>
      <c r="BH148" s="91"/>
      <c r="BI148" s="91">
        <f t="shared" si="52"/>
        <v>0</v>
      </c>
      <c r="BJ148" s="73"/>
      <c r="BK148" s="73"/>
      <c r="BL148" s="73"/>
      <c r="BM148" s="73"/>
      <c r="BN148" s="73"/>
      <c r="BO148" s="73"/>
      <c r="BP148" s="73"/>
      <c r="BQ148" s="72"/>
      <c r="BR148" s="73"/>
      <c r="BS148" s="73"/>
    </row>
    <row r="149" spans="2:71" s="47" customFormat="1" ht="12.75" customHeight="1" x14ac:dyDescent="0.2">
      <c r="B149" s="62"/>
      <c r="C149" s="187" t="s">
        <v>261</v>
      </c>
      <c r="D149" s="188"/>
      <c r="E149" s="188"/>
      <c r="F149" s="188"/>
      <c r="G149" s="189"/>
      <c r="H149" s="63">
        <v>674</v>
      </c>
      <c r="I149" s="92">
        <v>36861</v>
      </c>
      <c r="J149" s="92">
        <v>36861</v>
      </c>
      <c r="K149" s="92"/>
      <c r="L149" s="64">
        <v>25</v>
      </c>
      <c r="M149" s="65" t="s">
        <v>119</v>
      </c>
      <c r="N149" s="66"/>
      <c r="O149" s="66"/>
      <c r="P149" s="66"/>
      <c r="Q149" s="66"/>
      <c r="R149" s="66"/>
      <c r="S149" s="66"/>
      <c r="T149" s="68">
        <v>10265.290000000001</v>
      </c>
      <c r="U149" s="63"/>
      <c r="V149" s="63"/>
      <c r="W149" s="63"/>
      <c r="X149" s="63"/>
      <c r="Y149" s="63"/>
      <c r="Z149" s="63">
        <v>10265.290000000001</v>
      </c>
      <c r="AA149" s="63"/>
      <c r="AB149" s="63">
        <v>10265.290000000001</v>
      </c>
      <c r="AC149" s="63">
        <v>0</v>
      </c>
      <c r="AD149" s="66">
        <f t="shared" si="43"/>
        <v>0</v>
      </c>
      <c r="AE149" s="67">
        <v>0</v>
      </c>
      <c r="AF149" s="68">
        <v>0</v>
      </c>
      <c r="AG149" s="63"/>
      <c r="AH149" s="63"/>
      <c r="AI149" s="63"/>
      <c r="AJ149" s="63"/>
      <c r="AK149" s="63"/>
      <c r="AL149" s="63">
        <v>0</v>
      </c>
      <c r="AM149" s="63"/>
      <c r="AN149" s="69"/>
      <c r="AO149" s="63"/>
      <c r="AP149" s="63">
        <v>410.7</v>
      </c>
      <c r="AQ149" s="63">
        <v>0</v>
      </c>
      <c r="AR149" s="66">
        <v>0</v>
      </c>
      <c r="AS149" s="67">
        <f t="shared" si="51"/>
        <v>0</v>
      </c>
      <c r="AT149" s="68">
        <f t="shared" si="39"/>
        <v>10265.290000000001</v>
      </c>
      <c r="AU149" s="63"/>
      <c r="AV149" s="63"/>
      <c r="AW149" s="63"/>
      <c r="AX149" s="63"/>
      <c r="AY149" s="63"/>
      <c r="AZ149" s="63">
        <f t="shared" si="48"/>
        <v>10265.290000000001</v>
      </c>
      <c r="BA149" s="63"/>
      <c r="BB149" s="69">
        <v>34.51</v>
      </c>
      <c r="BC149" s="63"/>
      <c r="BD149" s="66"/>
      <c r="BE149" s="67"/>
      <c r="BF149" s="57"/>
      <c r="BG149" s="90"/>
      <c r="BH149" s="91"/>
      <c r="BI149" s="91">
        <f t="shared" si="52"/>
        <v>0</v>
      </c>
      <c r="BJ149" s="73"/>
      <c r="BK149" s="73"/>
      <c r="BL149" s="73"/>
      <c r="BM149" s="73"/>
      <c r="BN149" s="73"/>
      <c r="BO149" s="73"/>
      <c r="BP149" s="73"/>
      <c r="BQ149" s="72"/>
      <c r="BR149" s="73"/>
      <c r="BS149" s="73"/>
    </row>
    <row r="150" spans="2:71" s="47" customFormat="1" ht="12.75" customHeight="1" x14ac:dyDescent="0.2">
      <c r="B150" s="62"/>
      <c r="C150" s="187" t="s">
        <v>262</v>
      </c>
      <c r="D150" s="188"/>
      <c r="E150" s="188"/>
      <c r="F150" s="188"/>
      <c r="G150" s="189"/>
      <c r="H150" s="63">
        <v>675</v>
      </c>
      <c r="I150" s="92">
        <v>36861</v>
      </c>
      <c r="J150" s="92">
        <v>36861</v>
      </c>
      <c r="K150" s="92"/>
      <c r="L150" s="64">
        <v>25</v>
      </c>
      <c r="M150" s="65" t="s">
        <v>119</v>
      </c>
      <c r="N150" s="66"/>
      <c r="O150" s="66"/>
      <c r="P150" s="66"/>
      <c r="Q150" s="66"/>
      <c r="R150" s="66"/>
      <c r="S150" s="66"/>
      <c r="T150" s="68">
        <v>10265.290000000001</v>
      </c>
      <c r="U150" s="63"/>
      <c r="V150" s="63"/>
      <c r="W150" s="63"/>
      <c r="X150" s="63"/>
      <c r="Y150" s="63"/>
      <c r="Z150" s="63">
        <v>10265.290000000001</v>
      </c>
      <c r="AA150" s="63"/>
      <c r="AB150" s="63">
        <v>10265.290000000001</v>
      </c>
      <c r="AC150" s="63">
        <v>0</v>
      </c>
      <c r="AD150" s="66">
        <f t="shared" si="43"/>
        <v>0</v>
      </c>
      <c r="AE150" s="67">
        <v>0</v>
      </c>
      <c r="AF150" s="68">
        <v>0</v>
      </c>
      <c r="AG150" s="63"/>
      <c r="AH150" s="63"/>
      <c r="AI150" s="63"/>
      <c r="AJ150" s="63"/>
      <c r="AK150" s="63"/>
      <c r="AL150" s="63">
        <v>0</v>
      </c>
      <c r="AM150" s="63"/>
      <c r="AN150" s="69"/>
      <c r="AO150" s="63"/>
      <c r="AP150" s="63">
        <v>410.7</v>
      </c>
      <c r="AQ150" s="63">
        <v>0</v>
      </c>
      <c r="AR150" s="66">
        <v>0</v>
      </c>
      <c r="AS150" s="67">
        <f t="shared" si="51"/>
        <v>0</v>
      </c>
      <c r="AT150" s="68">
        <f t="shared" si="39"/>
        <v>10265.290000000001</v>
      </c>
      <c r="AU150" s="63"/>
      <c r="AV150" s="63"/>
      <c r="AW150" s="63"/>
      <c r="AX150" s="63"/>
      <c r="AY150" s="63"/>
      <c r="AZ150" s="63">
        <f t="shared" si="48"/>
        <v>10265.290000000001</v>
      </c>
      <c r="BA150" s="63"/>
      <c r="BB150" s="69">
        <v>34.51</v>
      </c>
      <c r="BC150" s="63"/>
      <c r="BD150" s="66"/>
      <c r="BE150" s="67"/>
      <c r="BF150" s="57"/>
      <c r="BG150" s="90"/>
      <c r="BH150" s="91"/>
      <c r="BI150" s="91">
        <f t="shared" si="52"/>
        <v>0</v>
      </c>
      <c r="BJ150" s="73"/>
      <c r="BK150" s="73"/>
      <c r="BL150" s="73"/>
      <c r="BM150" s="73"/>
      <c r="BN150" s="73"/>
      <c r="BO150" s="73"/>
      <c r="BP150" s="73"/>
      <c r="BQ150" s="72"/>
      <c r="BR150" s="73"/>
      <c r="BS150" s="73"/>
    </row>
    <row r="151" spans="2:71" s="47" customFormat="1" ht="12.75" customHeight="1" x14ac:dyDescent="0.2">
      <c r="B151" s="62"/>
      <c r="C151" s="187" t="s">
        <v>263</v>
      </c>
      <c r="D151" s="188"/>
      <c r="E151" s="188"/>
      <c r="F151" s="188"/>
      <c r="G151" s="189"/>
      <c r="H151" s="63">
        <v>676</v>
      </c>
      <c r="I151" s="92">
        <v>36861</v>
      </c>
      <c r="J151" s="92">
        <v>36861</v>
      </c>
      <c r="K151" s="92"/>
      <c r="L151" s="64">
        <v>25</v>
      </c>
      <c r="M151" s="65" t="s">
        <v>119</v>
      </c>
      <c r="N151" s="66"/>
      <c r="O151" s="66"/>
      <c r="P151" s="66"/>
      <c r="Q151" s="66"/>
      <c r="R151" s="66"/>
      <c r="S151" s="66"/>
      <c r="T151" s="68">
        <v>11330.51</v>
      </c>
      <c r="U151" s="63"/>
      <c r="V151" s="63"/>
      <c r="W151" s="63"/>
      <c r="X151" s="63"/>
      <c r="Y151" s="63"/>
      <c r="Z151" s="63">
        <v>11330.51</v>
      </c>
      <c r="AA151" s="63"/>
      <c r="AB151" s="63">
        <v>11330.51</v>
      </c>
      <c r="AC151" s="63">
        <v>0</v>
      </c>
      <c r="AD151" s="66">
        <f t="shared" si="43"/>
        <v>0</v>
      </c>
      <c r="AE151" s="67">
        <v>0</v>
      </c>
      <c r="AF151" s="68">
        <v>0</v>
      </c>
      <c r="AG151" s="63"/>
      <c r="AH151" s="63"/>
      <c r="AI151" s="63"/>
      <c r="AJ151" s="63"/>
      <c r="AK151" s="63"/>
      <c r="AL151" s="63">
        <v>0</v>
      </c>
      <c r="AM151" s="63"/>
      <c r="AN151" s="69"/>
      <c r="AO151" s="63"/>
      <c r="AP151" s="63">
        <v>453.3</v>
      </c>
      <c r="AQ151" s="63">
        <v>0</v>
      </c>
      <c r="AR151" s="66">
        <v>0</v>
      </c>
      <c r="AS151" s="67">
        <f t="shared" si="51"/>
        <v>0</v>
      </c>
      <c r="AT151" s="68">
        <f t="shared" si="39"/>
        <v>11330.51</v>
      </c>
      <c r="AU151" s="63"/>
      <c r="AV151" s="63"/>
      <c r="AW151" s="63"/>
      <c r="AX151" s="63"/>
      <c r="AY151" s="63"/>
      <c r="AZ151" s="63">
        <f t="shared" si="48"/>
        <v>11330.51</v>
      </c>
      <c r="BA151" s="63"/>
      <c r="BB151" s="69">
        <v>38.06</v>
      </c>
      <c r="BC151" s="63"/>
      <c r="BD151" s="66"/>
      <c r="BE151" s="67"/>
      <c r="BF151" s="57"/>
      <c r="BG151" s="90"/>
      <c r="BH151" s="91"/>
      <c r="BI151" s="91">
        <f t="shared" si="52"/>
        <v>0</v>
      </c>
      <c r="BJ151" s="73"/>
      <c r="BK151" s="73"/>
      <c r="BL151" s="73"/>
      <c r="BM151" s="73"/>
      <c r="BN151" s="73"/>
      <c r="BO151" s="73"/>
      <c r="BP151" s="73"/>
      <c r="BQ151" s="72"/>
      <c r="BR151" s="73"/>
      <c r="BS151" s="73"/>
    </row>
    <row r="152" spans="2:71" s="47" customFormat="1" ht="12.75" customHeight="1" x14ac:dyDescent="0.2">
      <c r="B152" s="62"/>
      <c r="C152" s="187" t="s">
        <v>264</v>
      </c>
      <c r="D152" s="188"/>
      <c r="E152" s="188"/>
      <c r="F152" s="188"/>
      <c r="G152" s="189"/>
      <c r="H152" s="63">
        <v>666</v>
      </c>
      <c r="I152" s="92">
        <v>36861</v>
      </c>
      <c r="J152" s="92">
        <v>36861</v>
      </c>
      <c r="K152" s="92"/>
      <c r="L152" s="64">
        <v>25</v>
      </c>
      <c r="M152" s="65" t="s">
        <v>119</v>
      </c>
      <c r="N152" s="66"/>
      <c r="O152" s="66"/>
      <c r="P152" s="66"/>
      <c r="Q152" s="66"/>
      <c r="R152" s="66"/>
      <c r="S152" s="66"/>
      <c r="T152" s="68">
        <v>10397.65</v>
      </c>
      <c r="U152" s="63"/>
      <c r="V152" s="63"/>
      <c r="W152" s="63"/>
      <c r="X152" s="63"/>
      <c r="Y152" s="63"/>
      <c r="Z152" s="63">
        <v>10397.65</v>
      </c>
      <c r="AA152" s="63"/>
      <c r="AB152" s="63">
        <v>10397.65</v>
      </c>
      <c r="AC152" s="63">
        <v>0</v>
      </c>
      <c r="AD152" s="66">
        <f t="shared" si="43"/>
        <v>0</v>
      </c>
      <c r="AE152" s="67">
        <v>0</v>
      </c>
      <c r="AF152" s="68">
        <v>0</v>
      </c>
      <c r="AG152" s="63"/>
      <c r="AH152" s="63"/>
      <c r="AI152" s="63"/>
      <c r="AJ152" s="63"/>
      <c r="AK152" s="63"/>
      <c r="AL152" s="63">
        <v>0</v>
      </c>
      <c r="AM152" s="63"/>
      <c r="AN152" s="69"/>
      <c r="AO152" s="63"/>
      <c r="AP152" s="63">
        <v>415.86</v>
      </c>
      <c r="AQ152" s="63">
        <v>0</v>
      </c>
      <c r="AR152" s="66">
        <v>0</v>
      </c>
      <c r="AS152" s="67">
        <f t="shared" si="51"/>
        <v>0</v>
      </c>
      <c r="AT152" s="68">
        <f t="shared" si="39"/>
        <v>10397.65</v>
      </c>
      <c r="AU152" s="63"/>
      <c r="AV152" s="63"/>
      <c r="AW152" s="63"/>
      <c r="AX152" s="63"/>
      <c r="AY152" s="63"/>
      <c r="AZ152" s="63">
        <f t="shared" si="48"/>
        <v>10397.65</v>
      </c>
      <c r="BA152" s="63"/>
      <c r="BB152" s="69">
        <v>34.94</v>
      </c>
      <c r="BC152" s="63"/>
      <c r="BD152" s="170"/>
      <c r="BE152" s="67"/>
      <c r="BF152" s="57"/>
      <c r="BG152" s="90"/>
      <c r="BH152" s="91"/>
      <c r="BI152" s="91">
        <f t="shared" si="52"/>
        <v>0</v>
      </c>
      <c r="BJ152" s="73"/>
      <c r="BK152" s="73"/>
      <c r="BL152" s="73"/>
      <c r="BM152" s="73"/>
      <c r="BN152" s="73"/>
      <c r="BO152" s="73"/>
      <c r="BP152" s="73"/>
      <c r="BQ152" s="72"/>
      <c r="BR152" s="73"/>
      <c r="BS152" s="73"/>
    </row>
    <row r="153" spans="2:71" s="47" customFormat="1" ht="12.75" customHeight="1" x14ac:dyDescent="0.2">
      <c r="B153" s="62"/>
      <c r="C153" s="187" t="s">
        <v>265</v>
      </c>
      <c r="D153" s="188"/>
      <c r="E153" s="188"/>
      <c r="F153" s="188"/>
      <c r="G153" s="189"/>
      <c r="H153" s="63">
        <v>669</v>
      </c>
      <c r="I153" s="92">
        <v>36861</v>
      </c>
      <c r="J153" s="92">
        <v>36861</v>
      </c>
      <c r="K153" s="92"/>
      <c r="L153" s="64">
        <v>25</v>
      </c>
      <c r="M153" s="65" t="s">
        <v>119</v>
      </c>
      <c r="N153" s="66"/>
      <c r="O153" s="66"/>
      <c r="P153" s="66"/>
      <c r="Q153" s="66"/>
      <c r="R153" s="66"/>
      <c r="S153" s="66"/>
      <c r="T153" s="68">
        <v>10406.92</v>
      </c>
      <c r="U153" s="63"/>
      <c r="V153" s="63"/>
      <c r="W153" s="63"/>
      <c r="X153" s="63"/>
      <c r="Y153" s="63"/>
      <c r="Z153" s="63">
        <v>10406.92</v>
      </c>
      <c r="AA153" s="63"/>
      <c r="AB153" s="63">
        <v>867.41</v>
      </c>
      <c r="AC153" s="63">
        <v>0</v>
      </c>
      <c r="AD153" s="66">
        <f t="shared" si="43"/>
        <v>0</v>
      </c>
      <c r="AE153" s="67">
        <v>0</v>
      </c>
      <c r="AF153" s="68">
        <v>0</v>
      </c>
      <c r="AG153" s="63"/>
      <c r="AH153" s="63"/>
      <c r="AI153" s="63"/>
      <c r="AJ153" s="63"/>
      <c r="AK153" s="63"/>
      <c r="AL153" s="63">
        <v>0</v>
      </c>
      <c r="AM153" s="63"/>
      <c r="AN153" s="69"/>
      <c r="AO153" s="63"/>
      <c r="AP153" s="63">
        <v>416.22</v>
      </c>
      <c r="AQ153" s="63">
        <v>0</v>
      </c>
      <c r="AR153" s="66">
        <v>0</v>
      </c>
      <c r="AS153" s="67">
        <f t="shared" si="51"/>
        <v>0</v>
      </c>
      <c r="AT153" s="68">
        <f t="shared" si="39"/>
        <v>10406.92</v>
      </c>
      <c r="AU153" s="63"/>
      <c r="AV153" s="63"/>
      <c r="AW153" s="63"/>
      <c r="AX153" s="63"/>
      <c r="AY153" s="63"/>
      <c r="AZ153" s="63">
        <f t="shared" si="48"/>
        <v>10406.92</v>
      </c>
      <c r="BA153" s="63"/>
      <c r="BB153" s="69">
        <v>34.97</v>
      </c>
      <c r="BC153" s="63"/>
      <c r="BD153" s="66"/>
      <c r="BE153" s="67"/>
      <c r="BF153" s="57"/>
      <c r="BG153" s="90"/>
      <c r="BH153" s="91"/>
      <c r="BI153" s="91">
        <f t="shared" si="52"/>
        <v>0</v>
      </c>
      <c r="BJ153" s="73"/>
      <c r="BK153" s="73"/>
      <c r="BL153" s="73"/>
      <c r="BM153" s="73"/>
      <c r="BN153" s="73"/>
      <c r="BO153" s="73"/>
      <c r="BP153" s="73"/>
      <c r="BQ153" s="72"/>
      <c r="BR153" s="73"/>
      <c r="BS153" s="73"/>
    </row>
    <row r="154" spans="2:71" s="47" customFormat="1" ht="12.75" customHeight="1" x14ac:dyDescent="0.2">
      <c r="B154" s="62"/>
      <c r="C154" s="187" t="s">
        <v>266</v>
      </c>
      <c r="D154" s="188"/>
      <c r="E154" s="188"/>
      <c r="F154" s="188"/>
      <c r="G154" s="189"/>
      <c r="H154" s="63">
        <v>670</v>
      </c>
      <c r="I154" s="92">
        <v>36861</v>
      </c>
      <c r="J154" s="92">
        <v>36861</v>
      </c>
      <c r="K154" s="92"/>
      <c r="L154" s="64">
        <v>25</v>
      </c>
      <c r="M154" s="65" t="s">
        <v>119</v>
      </c>
      <c r="N154" s="66"/>
      <c r="O154" s="66"/>
      <c r="P154" s="66"/>
      <c r="Q154" s="66"/>
      <c r="R154" s="66"/>
      <c r="S154" s="66"/>
      <c r="T154" s="68">
        <v>9900.3700000000008</v>
      </c>
      <c r="U154" s="63"/>
      <c r="V154" s="63"/>
      <c r="W154" s="63"/>
      <c r="X154" s="63"/>
      <c r="Y154" s="63"/>
      <c r="Z154" s="63">
        <v>9900.3700000000008</v>
      </c>
      <c r="AA154" s="63"/>
      <c r="AB154" s="63">
        <v>825.16</v>
      </c>
      <c r="AC154" s="63">
        <v>0</v>
      </c>
      <c r="AD154" s="66">
        <f t="shared" si="43"/>
        <v>0</v>
      </c>
      <c r="AE154" s="67">
        <v>0</v>
      </c>
      <c r="AF154" s="68">
        <v>0</v>
      </c>
      <c r="AG154" s="63"/>
      <c r="AH154" s="63"/>
      <c r="AI154" s="63"/>
      <c r="AJ154" s="63"/>
      <c r="AK154" s="63"/>
      <c r="AL154" s="63">
        <v>0</v>
      </c>
      <c r="AM154" s="63"/>
      <c r="AN154" s="69"/>
      <c r="AO154" s="63"/>
      <c r="AP154" s="74">
        <v>395.94</v>
      </c>
      <c r="AQ154" s="63">
        <v>0</v>
      </c>
      <c r="AR154" s="171">
        <v>0</v>
      </c>
      <c r="AS154" s="67">
        <f t="shared" si="51"/>
        <v>0</v>
      </c>
      <c r="AT154" s="68">
        <f t="shared" si="39"/>
        <v>9900.3700000000008</v>
      </c>
      <c r="AU154" s="63"/>
      <c r="AV154" s="63"/>
      <c r="AW154" s="63"/>
      <c r="AX154" s="63"/>
      <c r="AY154" s="63"/>
      <c r="AZ154" s="63">
        <f t="shared" si="48"/>
        <v>9900.3700000000008</v>
      </c>
      <c r="BA154" s="63"/>
      <c r="BB154" s="69">
        <v>33.28</v>
      </c>
      <c r="BC154" s="63"/>
      <c r="BD154" s="66"/>
      <c r="BE154" s="67"/>
      <c r="BF154" s="57"/>
      <c r="BG154" s="90"/>
      <c r="BH154" s="91"/>
      <c r="BI154" s="91">
        <f t="shared" si="52"/>
        <v>0</v>
      </c>
      <c r="BJ154" s="73"/>
      <c r="BK154" s="73"/>
      <c r="BL154" s="73"/>
      <c r="BM154" s="73"/>
      <c r="BN154" s="73"/>
      <c r="BO154" s="73"/>
      <c r="BP154" s="73"/>
      <c r="BQ154" s="72"/>
      <c r="BR154" s="73"/>
      <c r="BS154" s="73"/>
    </row>
    <row r="155" spans="2:71" s="47" customFormat="1" ht="12.75" customHeight="1" x14ac:dyDescent="0.2">
      <c r="B155" s="62"/>
      <c r="C155" s="187" t="s">
        <v>267</v>
      </c>
      <c r="D155" s="188"/>
      <c r="E155" s="188"/>
      <c r="F155" s="188"/>
      <c r="G155" s="189"/>
      <c r="H155" s="63">
        <v>664</v>
      </c>
      <c r="I155" s="92">
        <v>36861</v>
      </c>
      <c r="J155" s="92">
        <v>36861</v>
      </c>
      <c r="K155" s="92"/>
      <c r="L155" s="64">
        <v>25</v>
      </c>
      <c r="M155" s="65" t="s">
        <v>119</v>
      </c>
      <c r="N155" s="66"/>
      <c r="O155" s="66"/>
      <c r="P155" s="66"/>
      <c r="Q155" s="66"/>
      <c r="R155" s="66"/>
      <c r="S155" s="66"/>
      <c r="T155" s="68">
        <v>10672.5</v>
      </c>
      <c r="U155" s="63"/>
      <c r="V155" s="63"/>
      <c r="W155" s="63"/>
      <c r="X155" s="63"/>
      <c r="Y155" s="63"/>
      <c r="Z155" s="63">
        <v>10672.5</v>
      </c>
      <c r="AA155" s="63"/>
      <c r="AB155" s="63">
        <v>10672.5</v>
      </c>
      <c r="AC155" s="63">
        <v>0</v>
      </c>
      <c r="AD155" s="66">
        <f t="shared" si="43"/>
        <v>0</v>
      </c>
      <c r="AE155" s="67">
        <v>0</v>
      </c>
      <c r="AF155" s="68">
        <v>0</v>
      </c>
      <c r="AG155" s="63"/>
      <c r="AH155" s="63"/>
      <c r="AI155" s="63"/>
      <c r="AJ155" s="63"/>
      <c r="AK155" s="63"/>
      <c r="AL155" s="63">
        <v>0</v>
      </c>
      <c r="AM155" s="63"/>
      <c r="AN155" s="69"/>
      <c r="AO155" s="63"/>
      <c r="AP155" s="63">
        <v>426.78</v>
      </c>
      <c r="AQ155" s="63">
        <v>0</v>
      </c>
      <c r="AR155" s="66">
        <v>0</v>
      </c>
      <c r="AS155" s="67">
        <f t="shared" si="51"/>
        <v>0</v>
      </c>
      <c r="AT155" s="68">
        <f t="shared" si="39"/>
        <v>10672.5</v>
      </c>
      <c r="AU155" s="63"/>
      <c r="AV155" s="63"/>
      <c r="AW155" s="63"/>
      <c r="AX155" s="63"/>
      <c r="AY155" s="63"/>
      <c r="AZ155" s="63">
        <f t="shared" si="48"/>
        <v>10672.5</v>
      </c>
      <c r="BA155" s="63"/>
      <c r="BB155" s="69">
        <v>35.85</v>
      </c>
      <c r="BC155" s="63"/>
      <c r="BD155" s="66"/>
      <c r="BE155" s="67"/>
      <c r="BF155" s="57"/>
      <c r="BG155" s="90"/>
      <c r="BH155" s="91"/>
      <c r="BI155" s="91">
        <f t="shared" si="52"/>
        <v>0</v>
      </c>
      <c r="BJ155" s="73"/>
      <c r="BK155" s="73"/>
      <c r="BL155" s="73"/>
      <c r="BM155" s="73"/>
      <c r="BN155" s="73"/>
      <c r="BO155" s="73"/>
      <c r="BP155" s="73"/>
      <c r="BQ155" s="72"/>
      <c r="BR155" s="73"/>
      <c r="BS155" s="73"/>
    </row>
    <row r="156" spans="2:71" s="47" customFormat="1" ht="12.75" customHeight="1" x14ac:dyDescent="0.2">
      <c r="B156" s="62"/>
      <c r="C156" s="187" t="s">
        <v>268</v>
      </c>
      <c r="D156" s="188"/>
      <c r="E156" s="188"/>
      <c r="F156" s="188"/>
      <c r="G156" s="189"/>
      <c r="H156" s="63">
        <v>665</v>
      </c>
      <c r="I156" s="92">
        <v>36861</v>
      </c>
      <c r="J156" s="92">
        <v>36861</v>
      </c>
      <c r="K156" s="92"/>
      <c r="L156" s="64">
        <v>25</v>
      </c>
      <c r="M156" s="65" t="s">
        <v>119</v>
      </c>
      <c r="N156" s="66"/>
      <c r="O156" s="66"/>
      <c r="P156" s="66"/>
      <c r="Q156" s="66"/>
      <c r="R156" s="66"/>
      <c r="S156" s="66"/>
      <c r="T156" s="68">
        <v>8446.48</v>
      </c>
      <c r="U156" s="63"/>
      <c r="V156" s="63"/>
      <c r="W156" s="63"/>
      <c r="X156" s="63"/>
      <c r="Y156" s="63"/>
      <c r="Z156" s="63">
        <v>8446.48</v>
      </c>
      <c r="AA156" s="63"/>
      <c r="AB156" s="63">
        <v>8446.48</v>
      </c>
      <c r="AC156" s="63">
        <v>0</v>
      </c>
      <c r="AD156" s="66">
        <f t="shared" si="43"/>
        <v>0</v>
      </c>
      <c r="AE156" s="67">
        <v>0</v>
      </c>
      <c r="AF156" s="68">
        <v>0</v>
      </c>
      <c r="AG156" s="63"/>
      <c r="AH156" s="63"/>
      <c r="AI156" s="63"/>
      <c r="AJ156" s="63"/>
      <c r="AK156" s="63"/>
      <c r="AL156" s="63">
        <v>0</v>
      </c>
      <c r="AM156" s="63"/>
      <c r="AN156" s="69"/>
      <c r="AO156" s="63"/>
      <c r="AP156" s="63">
        <v>337.86</v>
      </c>
      <c r="AQ156" s="63">
        <v>0</v>
      </c>
      <c r="AR156" s="66">
        <v>0</v>
      </c>
      <c r="AS156" s="67">
        <f t="shared" si="51"/>
        <v>0</v>
      </c>
      <c r="AT156" s="68">
        <f t="shared" ref="AT156:AT225" si="53">T156+AF156</f>
        <v>8446.48</v>
      </c>
      <c r="AU156" s="63"/>
      <c r="AV156" s="63"/>
      <c r="AW156" s="63"/>
      <c r="AX156" s="63"/>
      <c r="AY156" s="63"/>
      <c r="AZ156" s="63">
        <f t="shared" si="48"/>
        <v>8446.48</v>
      </c>
      <c r="BA156" s="63"/>
      <c r="BB156" s="69">
        <v>28.44</v>
      </c>
      <c r="BC156" s="63"/>
      <c r="BD156" s="66"/>
      <c r="BE156" s="67"/>
      <c r="BF156" s="57"/>
      <c r="BG156" s="90"/>
      <c r="BH156" s="91"/>
      <c r="BI156" s="91">
        <f t="shared" si="52"/>
        <v>0</v>
      </c>
      <c r="BJ156" s="73"/>
      <c r="BK156" s="73"/>
      <c r="BL156" s="73"/>
      <c r="BM156" s="73"/>
      <c r="BN156" s="73"/>
      <c r="BO156" s="73"/>
      <c r="BP156" s="73"/>
      <c r="BQ156" s="72"/>
      <c r="BR156" s="73"/>
      <c r="BS156" s="73"/>
    </row>
    <row r="157" spans="2:71" s="47" customFormat="1" ht="12.75" customHeight="1" x14ac:dyDescent="0.2">
      <c r="B157" s="62"/>
      <c r="C157" s="187" t="s">
        <v>269</v>
      </c>
      <c r="D157" s="188"/>
      <c r="E157" s="188"/>
      <c r="F157" s="188"/>
      <c r="G157" s="189"/>
      <c r="H157" s="63">
        <v>662</v>
      </c>
      <c r="I157" s="92">
        <v>36861</v>
      </c>
      <c r="J157" s="92">
        <v>36861</v>
      </c>
      <c r="K157" s="92"/>
      <c r="L157" s="64">
        <v>25</v>
      </c>
      <c r="M157" s="65" t="s">
        <v>119</v>
      </c>
      <c r="N157" s="66"/>
      <c r="O157" s="66"/>
      <c r="P157" s="66"/>
      <c r="Q157" s="66"/>
      <c r="R157" s="66"/>
      <c r="S157" s="66"/>
      <c r="T157" s="68">
        <v>6701.52</v>
      </c>
      <c r="U157" s="63"/>
      <c r="V157" s="63"/>
      <c r="W157" s="63"/>
      <c r="X157" s="63"/>
      <c r="Y157" s="63"/>
      <c r="Z157" s="63">
        <v>6701.52</v>
      </c>
      <c r="AA157" s="63"/>
      <c r="AB157" s="63">
        <v>6701.52</v>
      </c>
      <c r="AC157" s="63">
        <v>0</v>
      </c>
      <c r="AD157" s="66">
        <f t="shared" si="43"/>
        <v>0</v>
      </c>
      <c r="AE157" s="67">
        <v>0</v>
      </c>
      <c r="AF157" s="68">
        <v>0</v>
      </c>
      <c r="AG157" s="63"/>
      <c r="AH157" s="63"/>
      <c r="AI157" s="63"/>
      <c r="AJ157" s="63"/>
      <c r="AK157" s="63"/>
      <c r="AL157" s="63">
        <v>0</v>
      </c>
      <c r="AM157" s="63"/>
      <c r="AN157" s="69"/>
      <c r="AO157" s="63"/>
      <c r="AP157" s="63">
        <v>270.08999999999997</v>
      </c>
      <c r="AQ157" s="63">
        <v>0</v>
      </c>
      <c r="AR157" s="66">
        <v>0</v>
      </c>
      <c r="AS157" s="67">
        <f t="shared" si="51"/>
        <v>0</v>
      </c>
      <c r="AT157" s="68">
        <f t="shared" si="53"/>
        <v>6701.52</v>
      </c>
      <c r="AU157" s="63"/>
      <c r="AV157" s="63"/>
      <c r="AW157" s="63"/>
      <c r="AX157" s="63"/>
      <c r="AY157" s="63"/>
      <c r="AZ157" s="63">
        <f t="shared" si="48"/>
        <v>6701.52</v>
      </c>
      <c r="BA157" s="63"/>
      <c r="BB157" s="69">
        <v>0.28999999999999998</v>
      </c>
      <c r="BC157" s="63"/>
      <c r="BD157" s="66"/>
      <c r="BE157" s="67"/>
      <c r="BF157" s="57"/>
      <c r="BG157" s="90"/>
      <c r="BH157" s="91"/>
      <c r="BI157" s="91">
        <f t="shared" si="52"/>
        <v>0</v>
      </c>
      <c r="BJ157" s="73"/>
      <c r="BK157" s="73"/>
      <c r="BL157" s="73"/>
      <c r="BM157" s="73"/>
      <c r="BN157" s="73"/>
      <c r="BO157" s="73"/>
      <c r="BP157" s="73"/>
      <c r="BQ157" s="72"/>
      <c r="BR157" s="73"/>
      <c r="BS157" s="73"/>
    </row>
    <row r="158" spans="2:71" s="47" customFormat="1" ht="12.75" customHeight="1" x14ac:dyDescent="0.2">
      <c r="B158" s="62"/>
      <c r="C158" s="187" t="s">
        <v>270</v>
      </c>
      <c r="D158" s="188"/>
      <c r="E158" s="188"/>
      <c r="F158" s="188"/>
      <c r="G158" s="189"/>
      <c r="H158" s="63">
        <v>663</v>
      </c>
      <c r="I158" s="92">
        <v>36861</v>
      </c>
      <c r="J158" s="92">
        <v>36861</v>
      </c>
      <c r="K158" s="92"/>
      <c r="L158" s="64">
        <v>25</v>
      </c>
      <c r="M158" s="65" t="s">
        <v>119</v>
      </c>
      <c r="N158" s="66"/>
      <c r="O158" s="66"/>
      <c r="P158" s="66"/>
      <c r="Q158" s="66"/>
      <c r="R158" s="66"/>
      <c r="S158" s="66"/>
      <c r="T158" s="68">
        <v>12696.65</v>
      </c>
      <c r="U158" s="63"/>
      <c r="V158" s="63"/>
      <c r="W158" s="63"/>
      <c r="X158" s="63"/>
      <c r="Y158" s="63"/>
      <c r="Z158" s="63">
        <v>12696.65</v>
      </c>
      <c r="AA158" s="63"/>
      <c r="AB158" s="63">
        <v>12696.65</v>
      </c>
      <c r="AC158" s="63">
        <v>0</v>
      </c>
      <c r="AD158" s="66">
        <f t="shared" si="43"/>
        <v>0</v>
      </c>
      <c r="AE158" s="67">
        <v>0</v>
      </c>
      <c r="AF158" s="68">
        <v>0</v>
      </c>
      <c r="AG158" s="63"/>
      <c r="AH158" s="63"/>
      <c r="AI158" s="63"/>
      <c r="AJ158" s="63"/>
      <c r="AK158" s="63"/>
      <c r="AL158" s="63">
        <v>0</v>
      </c>
      <c r="AM158" s="63"/>
      <c r="AN158" s="69"/>
      <c r="AO158" s="63"/>
      <c r="AP158" s="63">
        <v>507.9</v>
      </c>
      <c r="AQ158" s="63">
        <v>0</v>
      </c>
      <c r="AR158" s="66">
        <v>0</v>
      </c>
      <c r="AS158" s="67">
        <f t="shared" si="51"/>
        <v>0</v>
      </c>
      <c r="AT158" s="68">
        <f t="shared" si="53"/>
        <v>12696.65</v>
      </c>
      <c r="AU158" s="63"/>
      <c r="AV158" s="63"/>
      <c r="AW158" s="63"/>
      <c r="AX158" s="63"/>
      <c r="AY158" s="63"/>
      <c r="AZ158" s="63">
        <f t="shared" si="48"/>
        <v>12696.65</v>
      </c>
      <c r="BA158" s="63"/>
      <c r="BB158" s="69">
        <v>42.61</v>
      </c>
      <c r="BC158" s="63"/>
      <c r="BD158" s="66"/>
      <c r="BE158" s="67"/>
      <c r="BF158" s="57"/>
      <c r="BG158" s="90"/>
      <c r="BH158" s="91"/>
      <c r="BI158" s="91">
        <f t="shared" si="52"/>
        <v>0</v>
      </c>
      <c r="BJ158" s="73"/>
      <c r="BK158" s="73"/>
      <c r="BL158" s="73"/>
      <c r="BM158" s="73"/>
      <c r="BN158" s="73"/>
      <c r="BO158" s="73"/>
      <c r="BP158" s="73"/>
      <c r="BQ158" s="72"/>
      <c r="BR158" s="73"/>
      <c r="BS158" s="74"/>
    </row>
    <row r="159" spans="2:71" s="47" customFormat="1" ht="12.75" customHeight="1" x14ac:dyDescent="0.2">
      <c r="B159" s="48" t="s">
        <v>144</v>
      </c>
      <c r="C159" s="187" t="s">
        <v>271</v>
      </c>
      <c r="D159" s="188"/>
      <c r="E159" s="188"/>
      <c r="F159" s="188"/>
      <c r="G159" s="189"/>
      <c r="H159" s="63">
        <v>916</v>
      </c>
      <c r="I159" s="92">
        <v>45991</v>
      </c>
      <c r="J159" s="92">
        <v>51470</v>
      </c>
      <c r="K159" s="92"/>
      <c r="L159" s="64">
        <v>15</v>
      </c>
      <c r="M159" s="65" t="s">
        <v>122</v>
      </c>
      <c r="N159" s="66"/>
      <c r="O159" s="66"/>
      <c r="P159" s="66"/>
      <c r="Q159" s="66"/>
      <c r="R159" s="66"/>
      <c r="S159" s="66"/>
      <c r="T159" s="68">
        <v>0.28999999999999998</v>
      </c>
      <c r="U159" s="63"/>
      <c r="V159" s="63"/>
      <c r="W159" s="63"/>
      <c r="X159" s="63"/>
      <c r="Y159" s="63"/>
      <c r="Z159" s="63">
        <f>T159</f>
        <v>0.28999999999999998</v>
      </c>
      <c r="AA159" s="63"/>
      <c r="AB159" s="69">
        <f>Z159</f>
        <v>0.28999999999999998</v>
      </c>
      <c r="AC159" s="63"/>
      <c r="AD159" s="66"/>
      <c r="AE159" s="67"/>
      <c r="AF159" s="68"/>
      <c r="AG159" s="63"/>
      <c r="AH159" s="63"/>
      <c r="AI159" s="63"/>
      <c r="AJ159" s="63"/>
      <c r="AK159" s="63"/>
      <c r="AL159" s="63"/>
      <c r="AM159" s="63"/>
      <c r="AN159" s="69"/>
      <c r="AO159" s="69"/>
      <c r="AP159" s="69"/>
      <c r="AQ159" s="63"/>
      <c r="AR159" s="66"/>
      <c r="AS159" s="67"/>
      <c r="AT159" s="68"/>
      <c r="AU159" s="63"/>
      <c r="AV159" s="63"/>
      <c r="AW159" s="63"/>
      <c r="AX159" s="63"/>
      <c r="AY159" s="63"/>
      <c r="AZ159" s="63"/>
      <c r="BA159" s="63"/>
      <c r="BB159" s="69">
        <v>0.28999999999999998</v>
      </c>
      <c r="BC159" s="63"/>
      <c r="BD159" s="66"/>
      <c r="BE159" s="67"/>
      <c r="BF159" s="57"/>
      <c r="BG159" s="90"/>
      <c r="BH159" s="91"/>
      <c r="BI159" s="91"/>
      <c r="BJ159" s="73"/>
      <c r="BK159" s="73"/>
      <c r="BL159" s="73"/>
      <c r="BM159" s="73"/>
      <c r="BN159" s="73"/>
      <c r="BO159" s="73"/>
      <c r="BP159" s="73"/>
      <c r="BQ159" s="72"/>
      <c r="BR159" s="73"/>
      <c r="BS159" s="74"/>
    </row>
    <row r="160" spans="2:71" s="47" customFormat="1" ht="12.75" customHeight="1" x14ac:dyDescent="0.2">
      <c r="B160" s="48"/>
      <c r="C160" s="190" t="s">
        <v>272</v>
      </c>
      <c r="D160" s="191"/>
      <c r="E160" s="191"/>
      <c r="F160" s="191"/>
      <c r="G160" s="192"/>
      <c r="H160" s="63"/>
      <c r="I160" s="63"/>
      <c r="J160" s="63"/>
      <c r="K160" s="63"/>
      <c r="L160" s="64"/>
      <c r="M160" s="65"/>
      <c r="N160" s="66"/>
      <c r="O160" s="66"/>
      <c r="P160" s="66"/>
      <c r="Q160" s="66"/>
      <c r="R160" s="66"/>
      <c r="S160" s="66"/>
      <c r="T160" s="68"/>
      <c r="U160" s="63"/>
      <c r="V160" s="63"/>
      <c r="W160" s="63"/>
      <c r="X160" s="63"/>
      <c r="Y160" s="63"/>
      <c r="Z160" s="63"/>
      <c r="AA160" s="63"/>
      <c r="AB160" s="69"/>
      <c r="AC160" s="63"/>
      <c r="AD160" s="66"/>
      <c r="AE160" s="67"/>
      <c r="AF160" s="68"/>
      <c r="AG160" s="63"/>
      <c r="AH160" s="63"/>
      <c r="AI160" s="63"/>
      <c r="AJ160" s="63"/>
      <c r="AK160" s="63"/>
      <c r="AL160" s="63"/>
      <c r="AM160" s="63"/>
      <c r="AN160" s="69"/>
      <c r="AO160" s="69"/>
      <c r="AP160" s="69"/>
      <c r="AQ160" s="63"/>
      <c r="AR160" s="66"/>
      <c r="AS160" s="67"/>
      <c r="AT160" s="68">
        <f t="shared" si="53"/>
        <v>0</v>
      </c>
      <c r="AU160" s="63"/>
      <c r="AV160" s="63"/>
      <c r="AW160" s="63"/>
      <c r="AX160" s="63"/>
      <c r="AY160" s="63"/>
      <c r="AZ160" s="63"/>
      <c r="BA160" s="63"/>
      <c r="BB160" s="69"/>
      <c r="BC160" s="63"/>
      <c r="BD160" s="66"/>
      <c r="BE160" s="67"/>
      <c r="BF160" s="57"/>
      <c r="BG160" s="90"/>
      <c r="BH160" s="91"/>
      <c r="BI160" s="91"/>
      <c r="BJ160" s="73"/>
      <c r="BK160" s="73"/>
      <c r="BL160" s="73"/>
      <c r="BM160" s="73"/>
      <c r="BN160" s="73"/>
      <c r="BO160" s="73"/>
      <c r="BP160" s="73"/>
      <c r="BQ160" s="72"/>
      <c r="BR160" s="73"/>
      <c r="BS160" s="74"/>
    </row>
    <row r="161" spans="2:71" s="47" customFormat="1" ht="12.75" customHeight="1" x14ac:dyDescent="0.2">
      <c r="B161" s="48"/>
      <c r="C161" s="202" t="s">
        <v>273</v>
      </c>
      <c r="D161" s="203"/>
      <c r="E161" s="203"/>
      <c r="F161" s="203"/>
      <c r="G161" s="204"/>
      <c r="H161" s="63">
        <v>778</v>
      </c>
      <c r="I161" s="92">
        <v>42289</v>
      </c>
      <c r="J161" s="92">
        <v>42289</v>
      </c>
      <c r="K161" s="92"/>
      <c r="L161" s="64">
        <v>15</v>
      </c>
      <c r="M161" s="65" t="s">
        <v>119</v>
      </c>
      <c r="N161" s="66"/>
      <c r="O161" s="66" t="s">
        <v>158</v>
      </c>
      <c r="P161" s="66"/>
      <c r="Q161" s="66"/>
      <c r="R161" s="66"/>
      <c r="S161" s="66"/>
      <c r="T161" s="68">
        <v>2750</v>
      </c>
      <c r="U161" s="63"/>
      <c r="V161" s="63"/>
      <c r="W161" s="63"/>
      <c r="X161" s="63"/>
      <c r="Y161" s="63"/>
      <c r="Z161" s="63">
        <v>2750</v>
      </c>
      <c r="AA161" s="63"/>
      <c r="AB161" s="69"/>
      <c r="AC161" s="63">
        <v>2750</v>
      </c>
      <c r="AD161" s="66">
        <f t="shared" si="43"/>
        <v>1679.7</v>
      </c>
      <c r="AE161" s="67">
        <v>1070.3</v>
      </c>
      <c r="AF161" s="68">
        <v>0</v>
      </c>
      <c r="AG161" s="63"/>
      <c r="AH161" s="63"/>
      <c r="AI161" s="63"/>
      <c r="AJ161" s="63"/>
      <c r="AK161" s="63"/>
      <c r="AL161" s="63">
        <v>0</v>
      </c>
      <c r="AM161" s="63"/>
      <c r="AN161" s="69"/>
      <c r="AO161" s="69">
        <f>AR161</f>
        <v>183.24</v>
      </c>
      <c r="AP161" s="69"/>
      <c r="AQ161" s="63">
        <v>0</v>
      </c>
      <c r="AR161" s="66">
        <v>183.24</v>
      </c>
      <c r="AS161" s="67">
        <f t="shared" ref="AS161:AS185" si="54">-AR161</f>
        <v>-183.24</v>
      </c>
      <c r="AT161" s="68">
        <f t="shared" si="53"/>
        <v>2750</v>
      </c>
      <c r="AU161" s="63"/>
      <c r="AV161" s="63"/>
      <c r="AW161" s="63"/>
      <c r="AX161" s="63"/>
      <c r="AY161" s="63"/>
      <c r="AZ161" s="63">
        <f t="shared" si="48"/>
        <v>2750</v>
      </c>
      <c r="BA161" s="63"/>
      <c r="BB161" s="69"/>
      <c r="BC161" s="63">
        <f>AZ161-BB161-BA161</f>
        <v>2750</v>
      </c>
      <c r="BD161" s="66">
        <f t="shared" ref="BD161:BD179" si="55">BC161-BE161</f>
        <v>1862.94</v>
      </c>
      <c r="BE161" s="67">
        <f t="shared" ref="BE161:BE186" si="56">AE161+AF161-AR161</f>
        <v>887.06</v>
      </c>
      <c r="BF161" s="57"/>
      <c r="BG161" s="90">
        <f>BE161</f>
        <v>887.06</v>
      </c>
      <c r="BH161" s="91"/>
      <c r="BI161" s="91"/>
      <c r="BJ161" s="73"/>
      <c r="BK161" s="73"/>
      <c r="BL161" s="73"/>
      <c r="BM161" s="73"/>
      <c r="BN161" s="73"/>
      <c r="BO161" s="73"/>
      <c r="BP161" s="73"/>
      <c r="BQ161" s="72"/>
      <c r="BR161" s="73"/>
      <c r="BS161" s="74"/>
    </row>
    <row r="162" spans="2:71" s="47" customFormat="1" ht="12.75" customHeight="1" x14ac:dyDescent="0.2">
      <c r="B162" s="48"/>
      <c r="C162" s="187" t="s">
        <v>274</v>
      </c>
      <c r="D162" s="188"/>
      <c r="E162" s="188"/>
      <c r="F162" s="188"/>
      <c r="G162" s="189"/>
      <c r="H162" s="63">
        <v>765</v>
      </c>
      <c r="I162" s="92">
        <v>41932</v>
      </c>
      <c r="J162" s="92">
        <v>41932</v>
      </c>
      <c r="K162" s="92"/>
      <c r="L162" s="64">
        <v>15</v>
      </c>
      <c r="M162" s="65" t="s">
        <v>119</v>
      </c>
      <c r="N162" s="66"/>
      <c r="O162" s="66" t="s">
        <v>158</v>
      </c>
      <c r="P162" s="66"/>
      <c r="Q162" s="66"/>
      <c r="R162" s="66"/>
      <c r="S162" s="66"/>
      <c r="T162" s="68">
        <v>2143.19</v>
      </c>
      <c r="U162" s="63"/>
      <c r="V162" s="63"/>
      <c r="W162" s="63"/>
      <c r="X162" s="63"/>
      <c r="Y162" s="63"/>
      <c r="Z162" s="63">
        <v>2143.19</v>
      </c>
      <c r="AA162" s="63"/>
      <c r="AB162" s="69"/>
      <c r="AC162" s="63">
        <v>2143.19</v>
      </c>
      <c r="AD162" s="66">
        <f t="shared" si="43"/>
        <v>1453.0100000000002</v>
      </c>
      <c r="AE162" s="67">
        <v>690.18</v>
      </c>
      <c r="AF162" s="68">
        <v>0</v>
      </c>
      <c r="AG162" s="63"/>
      <c r="AH162" s="63"/>
      <c r="AI162" s="63"/>
      <c r="AJ162" s="63"/>
      <c r="AK162" s="63"/>
      <c r="AL162" s="63">
        <v>0</v>
      </c>
      <c r="AM162" s="63"/>
      <c r="AN162" s="69"/>
      <c r="AO162" s="69">
        <f t="shared" ref="AO162:AO170" si="57">AR162</f>
        <v>142.91999999999999</v>
      </c>
      <c r="AP162" s="69"/>
      <c r="AQ162" s="63">
        <v>0</v>
      </c>
      <c r="AR162" s="66">
        <v>142.91999999999999</v>
      </c>
      <c r="AS162" s="67">
        <f t="shared" si="54"/>
        <v>-142.91999999999999</v>
      </c>
      <c r="AT162" s="68">
        <f t="shared" si="53"/>
        <v>2143.19</v>
      </c>
      <c r="AU162" s="63"/>
      <c r="AV162" s="63"/>
      <c r="AW162" s="63"/>
      <c r="AX162" s="63"/>
      <c r="AY162" s="63"/>
      <c r="AZ162" s="63">
        <f t="shared" si="48"/>
        <v>2143.19</v>
      </c>
      <c r="BA162" s="63"/>
      <c r="BB162" s="69"/>
      <c r="BC162" s="63">
        <f>AZ162-BB162-BA162</f>
        <v>2143.19</v>
      </c>
      <c r="BD162" s="66">
        <f t="shared" si="55"/>
        <v>1595.93</v>
      </c>
      <c r="BE162" s="67">
        <f t="shared" si="56"/>
        <v>547.26</v>
      </c>
      <c r="BF162" s="57"/>
      <c r="BG162" s="90"/>
      <c r="BH162" s="172"/>
      <c r="BI162" s="91">
        <f>BE162</f>
        <v>547.26</v>
      </c>
      <c r="BJ162" s="73"/>
      <c r="BK162" s="73"/>
      <c r="BL162" s="73"/>
      <c r="BM162" s="73"/>
      <c r="BN162" s="73"/>
      <c r="BO162" s="73"/>
      <c r="BP162" s="73"/>
      <c r="BQ162" s="72"/>
      <c r="BR162" s="73"/>
      <c r="BS162" s="74"/>
    </row>
    <row r="163" spans="2:71" s="47" customFormat="1" ht="12.75" customHeight="1" x14ac:dyDescent="0.2">
      <c r="B163" s="48"/>
      <c r="C163" s="187" t="s">
        <v>275</v>
      </c>
      <c r="D163" s="188"/>
      <c r="E163" s="188"/>
      <c r="F163" s="188"/>
      <c r="G163" s="189"/>
      <c r="H163" s="63">
        <v>764</v>
      </c>
      <c r="I163" s="92">
        <v>41932</v>
      </c>
      <c r="J163" s="92">
        <v>41932</v>
      </c>
      <c r="K163" s="92"/>
      <c r="L163" s="64">
        <v>15</v>
      </c>
      <c r="M163" s="65" t="s">
        <v>119</v>
      </c>
      <c r="N163" s="66"/>
      <c r="O163" s="66" t="s">
        <v>158</v>
      </c>
      <c r="P163" s="66"/>
      <c r="Q163" s="66"/>
      <c r="R163" s="66"/>
      <c r="S163" s="66"/>
      <c r="T163" s="68">
        <v>2143.19</v>
      </c>
      <c r="U163" s="63"/>
      <c r="V163" s="63"/>
      <c r="W163" s="63"/>
      <c r="X163" s="63"/>
      <c r="Y163" s="63"/>
      <c r="Z163" s="63">
        <v>2143.19</v>
      </c>
      <c r="AA163" s="63"/>
      <c r="AB163" s="69"/>
      <c r="AC163" s="63">
        <v>2143.19</v>
      </c>
      <c r="AD163" s="66">
        <f t="shared" si="43"/>
        <v>1453.0100000000002</v>
      </c>
      <c r="AE163" s="67">
        <v>690.18</v>
      </c>
      <c r="AF163" s="68">
        <v>0</v>
      </c>
      <c r="AG163" s="63"/>
      <c r="AH163" s="63"/>
      <c r="AI163" s="63"/>
      <c r="AJ163" s="63"/>
      <c r="AK163" s="63"/>
      <c r="AL163" s="63">
        <v>0</v>
      </c>
      <c r="AM163" s="63"/>
      <c r="AN163" s="69"/>
      <c r="AO163" s="69">
        <f t="shared" si="57"/>
        <v>142.91999999999999</v>
      </c>
      <c r="AP163" s="69"/>
      <c r="AQ163" s="63">
        <v>0</v>
      </c>
      <c r="AR163" s="66">
        <v>142.91999999999999</v>
      </c>
      <c r="AS163" s="67">
        <f t="shared" si="54"/>
        <v>-142.91999999999999</v>
      </c>
      <c r="AT163" s="68">
        <f t="shared" si="53"/>
        <v>2143.19</v>
      </c>
      <c r="AU163" s="63"/>
      <c r="AV163" s="63"/>
      <c r="AW163" s="63"/>
      <c r="AX163" s="63"/>
      <c r="AY163" s="63"/>
      <c r="AZ163" s="63">
        <f t="shared" si="48"/>
        <v>2143.19</v>
      </c>
      <c r="BA163" s="63"/>
      <c r="BB163" s="69"/>
      <c r="BC163" s="63">
        <f>AZ163-BB163-BA163</f>
        <v>2143.19</v>
      </c>
      <c r="BD163" s="66">
        <f t="shared" si="55"/>
        <v>1595.93</v>
      </c>
      <c r="BE163" s="67">
        <f t="shared" si="56"/>
        <v>547.26</v>
      </c>
      <c r="BF163" s="57"/>
      <c r="BG163" s="90"/>
      <c r="BH163" s="172"/>
      <c r="BI163" s="91">
        <f>BE163</f>
        <v>547.26</v>
      </c>
      <c r="BJ163" s="73"/>
      <c r="BK163" s="73"/>
      <c r="BL163" s="73"/>
      <c r="BM163" s="73"/>
      <c r="BN163" s="73"/>
      <c r="BO163" s="73"/>
      <c r="BP163" s="73"/>
      <c r="BQ163" s="72"/>
      <c r="BR163" s="73"/>
      <c r="BS163" s="74"/>
    </row>
    <row r="164" spans="2:71" s="47" customFormat="1" ht="12.75" customHeight="1" x14ac:dyDescent="0.2">
      <c r="B164" s="48"/>
      <c r="C164" s="187" t="s">
        <v>276</v>
      </c>
      <c r="D164" s="188"/>
      <c r="E164" s="188"/>
      <c r="F164" s="188"/>
      <c r="G164" s="189"/>
      <c r="H164" s="63">
        <v>766</v>
      </c>
      <c r="I164" s="92">
        <v>41932</v>
      </c>
      <c r="J164" s="92">
        <v>41932</v>
      </c>
      <c r="K164" s="92"/>
      <c r="L164" s="64">
        <v>15</v>
      </c>
      <c r="M164" s="65" t="s">
        <v>119</v>
      </c>
      <c r="N164" s="66"/>
      <c r="O164" s="66" t="s">
        <v>158</v>
      </c>
      <c r="P164" s="66"/>
      <c r="Q164" s="66"/>
      <c r="R164" s="66"/>
      <c r="S164" s="66"/>
      <c r="T164" s="68">
        <v>2143.19</v>
      </c>
      <c r="U164" s="63"/>
      <c r="V164" s="63"/>
      <c r="W164" s="63"/>
      <c r="X164" s="63"/>
      <c r="Y164" s="63"/>
      <c r="Z164" s="63">
        <v>2143.19</v>
      </c>
      <c r="AA164" s="63"/>
      <c r="AB164" s="69"/>
      <c r="AC164" s="63">
        <v>2143.19</v>
      </c>
      <c r="AD164" s="66">
        <f t="shared" si="43"/>
        <v>1453.0100000000002</v>
      </c>
      <c r="AE164" s="67">
        <v>690.18</v>
      </c>
      <c r="AF164" s="68">
        <v>0</v>
      </c>
      <c r="AG164" s="63"/>
      <c r="AH164" s="63"/>
      <c r="AI164" s="63"/>
      <c r="AJ164" s="63"/>
      <c r="AK164" s="63"/>
      <c r="AL164" s="63">
        <v>0</v>
      </c>
      <c r="AM164" s="63"/>
      <c r="AN164" s="69"/>
      <c r="AO164" s="69">
        <f t="shared" si="57"/>
        <v>142.91999999999999</v>
      </c>
      <c r="AP164" s="69"/>
      <c r="AQ164" s="63">
        <v>0</v>
      </c>
      <c r="AR164" s="66">
        <v>142.91999999999999</v>
      </c>
      <c r="AS164" s="67">
        <f t="shared" si="54"/>
        <v>-142.91999999999999</v>
      </c>
      <c r="AT164" s="68">
        <f t="shared" si="53"/>
        <v>2143.19</v>
      </c>
      <c r="AU164" s="63"/>
      <c r="AV164" s="63"/>
      <c r="AW164" s="63"/>
      <c r="AX164" s="63"/>
      <c r="AY164" s="63"/>
      <c r="AZ164" s="63">
        <f t="shared" si="48"/>
        <v>2143.19</v>
      </c>
      <c r="BA164" s="63"/>
      <c r="BB164" s="69"/>
      <c r="BC164" s="63">
        <f>AZ164-BB164-BA164</f>
        <v>2143.19</v>
      </c>
      <c r="BD164" s="66">
        <f t="shared" si="55"/>
        <v>1595.93</v>
      </c>
      <c r="BE164" s="67">
        <f t="shared" si="56"/>
        <v>547.26</v>
      </c>
      <c r="BF164" s="57"/>
      <c r="BG164" s="90"/>
      <c r="BH164" s="172"/>
      <c r="BI164" s="91">
        <f>BE164</f>
        <v>547.26</v>
      </c>
      <c r="BJ164" s="73"/>
      <c r="BK164" s="73"/>
      <c r="BL164" s="73"/>
      <c r="BM164" s="73"/>
      <c r="BN164" s="73"/>
      <c r="BO164" s="73"/>
      <c r="BP164" s="73"/>
      <c r="BQ164" s="72"/>
      <c r="BR164" s="73"/>
      <c r="BS164" s="74"/>
    </row>
    <row r="165" spans="2:71" s="47" customFormat="1" ht="12.75" customHeight="1" x14ac:dyDescent="0.2">
      <c r="B165" s="48"/>
      <c r="C165" s="187" t="s">
        <v>277</v>
      </c>
      <c r="D165" s="188"/>
      <c r="E165" s="188"/>
      <c r="F165" s="188"/>
      <c r="G165" s="189"/>
      <c r="H165" s="63">
        <v>720</v>
      </c>
      <c r="I165" s="92">
        <v>40790</v>
      </c>
      <c r="J165" s="92">
        <v>40790</v>
      </c>
      <c r="K165" s="92"/>
      <c r="L165" s="64">
        <v>15</v>
      </c>
      <c r="M165" s="65" t="s">
        <v>119</v>
      </c>
      <c r="N165" s="66"/>
      <c r="O165" s="66"/>
      <c r="P165" s="66"/>
      <c r="Q165" s="66"/>
      <c r="R165" s="66"/>
      <c r="S165" s="66"/>
      <c r="T165" s="68">
        <v>3533.36</v>
      </c>
      <c r="U165" s="63"/>
      <c r="V165" s="63"/>
      <c r="W165" s="63"/>
      <c r="X165" s="63"/>
      <c r="Y165" s="63"/>
      <c r="Z165" s="63">
        <v>3533.36</v>
      </c>
      <c r="AA165" s="63"/>
      <c r="AB165" s="69"/>
      <c r="AC165" s="63">
        <v>3533.36</v>
      </c>
      <c r="AD165" s="66">
        <f t="shared" si="43"/>
        <v>3121.1800000000003</v>
      </c>
      <c r="AE165" s="67">
        <v>412.18</v>
      </c>
      <c r="AF165" s="68">
        <v>0</v>
      </c>
      <c r="AG165" s="63"/>
      <c r="AH165" s="63"/>
      <c r="AI165" s="63"/>
      <c r="AJ165" s="63"/>
      <c r="AK165" s="63"/>
      <c r="AL165" s="63">
        <v>0</v>
      </c>
      <c r="AM165" s="63"/>
      <c r="AN165" s="69"/>
      <c r="AO165" s="69">
        <f t="shared" si="57"/>
        <v>235.56</v>
      </c>
      <c r="AP165" s="69"/>
      <c r="AQ165" s="63">
        <v>0</v>
      </c>
      <c r="AR165" s="66">
        <v>235.56</v>
      </c>
      <c r="AS165" s="67">
        <f t="shared" si="54"/>
        <v>-235.56</v>
      </c>
      <c r="AT165" s="68">
        <f>T165+AF165</f>
        <v>3533.36</v>
      </c>
      <c r="AU165" s="63"/>
      <c r="AV165" s="63"/>
      <c r="AW165" s="63"/>
      <c r="AX165" s="63"/>
      <c r="AY165" s="63"/>
      <c r="AZ165" s="63">
        <f t="shared" si="48"/>
        <v>3533.36</v>
      </c>
      <c r="BA165" s="63"/>
      <c r="BB165" s="69"/>
      <c r="BC165" s="63">
        <f>AT165-BB165-BA165</f>
        <v>3533.36</v>
      </c>
      <c r="BD165" s="66">
        <f t="shared" si="55"/>
        <v>3356.7400000000002</v>
      </c>
      <c r="BE165" s="67">
        <f>AE165+AF165-AR165</f>
        <v>176.62</v>
      </c>
      <c r="BF165" s="57"/>
      <c r="BG165" s="90">
        <f>BE165</f>
        <v>176.62</v>
      </c>
      <c r="BH165" s="91"/>
      <c r="BI165" s="91"/>
      <c r="BJ165" s="73"/>
      <c r="BK165" s="73"/>
      <c r="BL165" s="73"/>
      <c r="BM165" s="73"/>
      <c r="BN165" s="73"/>
      <c r="BO165" s="73"/>
      <c r="BP165" s="73"/>
      <c r="BQ165" s="72"/>
      <c r="BR165" s="73"/>
      <c r="BS165" s="74"/>
    </row>
    <row r="166" spans="2:71" s="47" customFormat="1" ht="12.75" customHeight="1" x14ac:dyDescent="0.2">
      <c r="B166" s="48"/>
      <c r="C166" s="187" t="s">
        <v>278</v>
      </c>
      <c r="D166" s="188"/>
      <c r="E166" s="188"/>
      <c r="F166" s="188"/>
      <c r="G166" s="189"/>
      <c r="H166" s="63">
        <v>753</v>
      </c>
      <c r="I166" s="92">
        <v>41306</v>
      </c>
      <c r="J166" s="92">
        <v>41306</v>
      </c>
      <c r="K166" s="92"/>
      <c r="L166" s="64">
        <v>15</v>
      </c>
      <c r="M166" s="65" t="s">
        <v>119</v>
      </c>
      <c r="N166" s="66"/>
      <c r="O166" s="66"/>
      <c r="P166" s="66"/>
      <c r="Q166" s="66"/>
      <c r="R166" s="66"/>
      <c r="S166" s="66"/>
      <c r="T166" s="68">
        <v>2541.42</v>
      </c>
      <c r="U166" s="63"/>
      <c r="V166" s="63"/>
      <c r="W166" s="63"/>
      <c r="X166" s="63"/>
      <c r="Y166" s="63"/>
      <c r="Z166" s="63">
        <v>2541.42</v>
      </c>
      <c r="AA166" s="63"/>
      <c r="AB166" s="69"/>
      <c r="AC166" s="63">
        <v>2541.42</v>
      </c>
      <c r="AD166" s="66">
        <f>AC166-AE166</f>
        <v>2005.02</v>
      </c>
      <c r="AE166" s="67">
        <v>536.4</v>
      </c>
      <c r="AF166" s="68">
        <v>0</v>
      </c>
      <c r="AG166" s="63"/>
      <c r="AH166" s="63"/>
      <c r="AI166" s="63"/>
      <c r="AJ166" s="63"/>
      <c r="AK166" s="63"/>
      <c r="AL166" s="63">
        <v>0</v>
      </c>
      <c r="AM166" s="63"/>
      <c r="AN166" s="69"/>
      <c r="AO166" s="69">
        <f>AR166</f>
        <v>169.44</v>
      </c>
      <c r="AP166" s="69"/>
      <c r="AQ166" s="63">
        <v>0</v>
      </c>
      <c r="AR166" s="66">
        <v>169.44</v>
      </c>
      <c r="AS166" s="67">
        <f t="shared" si="54"/>
        <v>-169.44</v>
      </c>
      <c r="AT166" s="68">
        <f t="shared" si="53"/>
        <v>2541.42</v>
      </c>
      <c r="AU166" s="63"/>
      <c r="AV166" s="63"/>
      <c r="AW166" s="63"/>
      <c r="AX166" s="63"/>
      <c r="AY166" s="63"/>
      <c r="AZ166" s="63">
        <f t="shared" si="48"/>
        <v>2541.42</v>
      </c>
      <c r="BA166" s="63"/>
      <c r="BB166" s="69"/>
      <c r="BC166" s="63">
        <f>AZ166-BB166-BA166</f>
        <v>2541.42</v>
      </c>
      <c r="BD166" s="66">
        <f t="shared" si="55"/>
        <v>2174.46</v>
      </c>
      <c r="BE166" s="67">
        <f t="shared" si="56"/>
        <v>366.96</v>
      </c>
      <c r="BF166" s="57"/>
      <c r="BG166" s="90"/>
      <c r="BH166" s="172"/>
      <c r="BI166" s="91">
        <f>BE166</f>
        <v>366.96</v>
      </c>
      <c r="BJ166" s="73"/>
      <c r="BK166" s="73"/>
      <c r="BL166" s="73"/>
      <c r="BM166" s="73"/>
      <c r="BN166" s="73"/>
      <c r="BO166" s="73"/>
      <c r="BP166" s="73"/>
      <c r="BQ166" s="72"/>
      <c r="BR166" s="73"/>
      <c r="BS166" s="74"/>
    </row>
    <row r="167" spans="2:71" s="47" customFormat="1" ht="12.75" customHeight="1" x14ac:dyDescent="0.2">
      <c r="B167" s="48"/>
      <c r="C167" s="187" t="s">
        <v>279</v>
      </c>
      <c r="D167" s="188"/>
      <c r="E167" s="188"/>
      <c r="F167" s="188"/>
      <c r="G167" s="189"/>
      <c r="H167" s="63">
        <v>834</v>
      </c>
      <c r="I167" s="92">
        <v>44356</v>
      </c>
      <c r="J167" s="92">
        <v>44356</v>
      </c>
      <c r="K167" s="92"/>
      <c r="L167" s="64">
        <v>10</v>
      </c>
      <c r="M167" s="65" t="s">
        <v>119</v>
      </c>
      <c r="N167" s="66"/>
      <c r="O167" s="173" t="s">
        <v>240</v>
      </c>
      <c r="P167" s="66"/>
      <c r="Q167" s="66"/>
      <c r="R167" s="66"/>
      <c r="S167" s="66"/>
      <c r="T167" s="68">
        <v>1933</v>
      </c>
      <c r="U167" s="63"/>
      <c r="V167" s="63"/>
      <c r="W167" s="63"/>
      <c r="X167" s="63"/>
      <c r="Y167" s="63"/>
      <c r="Z167" s="63">
        <v>1933</v>
      </c>
      <c r="AA167" s="63"/>
      <c r="AB167" s="69"/>
      <c r="AC167" s="63">
        <v>1933</v>
      </c>
      <c r="AD167" s="66">
        <f>AC167-AE167</f>
        <v>676.2</v>
      </c>
      <c r="AE167" s="67">
        <v>1256.8</v>
      </c>
      <c r="AF167" s="68">
        <v>0</v>
      </c>
      <c r="AG167" s="63"/>
      <c r="AH167" s="63"/>
      <c r="AI167" s="63"/>
      <c r="AJ167" s="63"/>
      <c r="AK167" s="63"/>
      <c r="AL167" s="63">
        <v>0</v>
      </c>
      <c r="AM167" s="63"/>
      <c r="AN167" s="69"/>
      <c r="AO167" s="69">
        <f t="shared" si="57"/>
        <v>193.2</v>
      </c>
      <c r="AP167" s="69"/>
      <c r="AQ167" s="63">
        <v>0</v>
      </c>
      <c r="AR167" s="66">
        <v>193.2</v>
      </c>
      <c r="AS167" s="67">
        <f t="shared" si="54"/>
        <v>-193.2</v>
      </c>
      <c r="AT167" s="68">
        <f t="shared" si="53"/>
        <v>1933</v>
      </c>
      <c r="AU167" s="63"/>
      <c r="AV167" s="63"/>
      <c r="AW167" s="63"/>
      <c r="AX167" s="63"/>
      <c r="AY167" s="63"/>
      <c r="AZ167" s="63">
        <f t="shared" si="48"/>
        <v>1933</v>
      </c>
      <c r="BA167" s="63"/>
      <c r="BB167" s="69"/>
      <c r="BC167" s="63">
        <f>AZ167-BB167-BA167</f>
        <v>1933</v>
      </c>
      <c r="BD167" s="66">
        <f t="shared" si="55"/>
        <v>869.40000000000009</v>
      </c>
      <c r="BE167" s="67">
        <f t="shared" si="56"/>
        <v>1063.5999999999999</v>
      </c>
      <c r="BF167" s="57"/>
      <c r="BG167" s="90">
        <f t="shared" ref="BG167:BG178" si="58">BE167</f>
        <v>1063.5999999999999</v>
      </c>
      <c r="BH167" s="172"/>
      <c r="BI167" s="91"/>
      <c r="BJ167" s="73"/>
      <c r="BK167" s="73"/>
      <c r="BL167" s="73"/>
      <c r="BM167" s="73"/>
      <c r="BN167" s="73"/>
      <c r="BO167" s="73"/>
      <c r="BP167" s="73"/>
      <c r="BQ167" s="72"/>
      <c r="BR167" s="73"/>
      <c r="BS167" s="74"/>
    </row>
    <row r="168" spans="2:71" s="47" customFormat="1" ht="12.75" customHeight="1" x14ac:dyDescent="0.2">
      <c r="B168" s="48"/>
      <c r="C168" s="187" t="s">
        <v>280</v>
      </c>
      <c r="D168" s="188"/>
      <c r="E168" s="188"/>
      <c r="F168" s="188"/>
      <c r="G168" s="189"/>
      <c r="H168" s="63">
        <v>860</v>
      </c>
      <c r="I168" s="92">
        <v>44840</v>
      </c>
      <c r="J168" s="92">
        <v>44840</v>
      </c>
      <c r="K168" s="92"/>
      <c r="L168" s="64">
        <v>15</v>
      </c>
      <c r="M168" s="65" t="s">
        <v>119</v>
      </c>
      <c r="N168" s="66"/>
      <c r="O168" s="168" t="s">
        <v>163</v>
      </c>
      <c r="P168" s="66"/>
      <c r="Q168" s="66"/>
      <c r="R168" s="66"/>
      <c r="S168" s="66"/>
      <c r="T168" s="68">
        <v>2479</v>
      </c>
      <c r="U168" s="63"/>
      <c r="V168" s="63"/>
      <c r="W168" s="63"/>
      <c r="X168" s="63"/>
      <c r="Y168" s="63"/>
      <c r="Z168" s="63">
        <v>2479</v>
      </c>
      <c r="AA168" s="63"/>
      <c r="AB168" s="69"/>
      <c r="AC168" s="63">
        <v>2479</v>
      </c>
      <c r="AD168" s="66">
        <f>AC168-AE168</f>
        <v>358.02</v>
      </c>
      <c r="AE168" s="67">
        <v>2120.98</v>
      </c>
      <c r="AF168" s="68">
        <v>0</v>
      </c>
      <c r="AG168" s="63"/>
      <c r="AH168" s="63"/>
      <c r="AI168" s="63"/>
      <c r="AJ168" s="63"/>
      <c r="AK168" s="63"/>
      <c r="AL168" s="63">
        <v>0</v>
      </c>
      <c r="AM168" s="63"/>
      <c r="AN168" s="69"/>
      <c r="AO168" s="69">
        <f>AR168</f>
        <v>165.24</v>
      </c>
      <c r="AP168" s="69"/>
      <c r="AQ168" s="63"/>
      <c r="AR168" s="66">
        <v>165.24</v>
      </c>
      <c r="AS168" s="67">
        <f t="shared" si="54"/>
        <v>-165.24</v>
      </c>
      <c r="AT168" s="68">
        <f t="shared" si="53"/>
        <v>2479</v>
      </c>
      <c r="AU168" s="63"/>
      <c r="AV168" s="63"/>
      <c r="AW168" s="63"/>
      <c r="AX168" s="63"/>
      <c r="AY168" s="63"/>
      <c r="AZ168" s="63">
        <v>2479</v>
      </c>
      <c r="BA168" s="63"/>
      <c r="BB168" s="69"/>
      <c r="BC168" s="63">
        <v>2479</v>
      </c>
      <c r="BD168" s="66">
        <f t="shared" si="55"/>
        <v>523.26</v>
      </c>
      <c r="BE168" s="67">
        <f>AE168+AF168-AR168</f>
        <v>1955.74</v>
      </c>
      <c r="BF168" s="57"/>
      <c r="BG168" s="90">
        <f>BE168</f>
        <v>1955.74</v>
      </c>
      <c r="BH168" s="172"/>
      <c r="BI168" s="91"/>
      <c r="BJ168" s="73"/>
      <c r="BK168" s="73"/>
      <c r="BL168" s="73"/>
      <c r="BM168" s="73"/>
      <c r="BN168" s="73"/>
      <c r="BO168" s="73"/>
      <c r="BP168" s="73"/>
      <c r="BQ168" s="72"/>
      <c r="BR168" s="73"/>
      <c r="BS168" s="74"/>
    </row>
    <row r="169" spans="2:71" s="47" customFormat="1" ht="12.75" customHeight="1" x14ac:dyDescent="0.2">
      <c r="B169" s="48"/>
      <c r="C169" s="187" t="s">
        <v>281</v>
      </c>
      <c r="D169" s="188"/>
      <c r="E169" s="188"/>
      <c r="F169" s="188"/>
      <c r="G169" s="189"/>
      <c r="H169" s="63">
        <v>862</v>
      </c>
      <c r="I169" s="92">
        <v>44840</v>
      </c>
      <c r="J169" s="92">
        <v>44840</v>
      </c>
      <c r="K169" s="92"/>
      <c r="L169" s="64">
        <v>15</v>
      </c>
      <c r="M169" s="65" t="s">
        <v>119</v>
      </c>
      <c r="N169" s="66"/>
      <c r="O169" s="169" t="s">
        <v>163</v>
      </c>
      <c r="P169" s="66"/>
      <c r="Q169" s="66"/>
      <c r="R169" s="66"/>
      <c r="S169" s="66"/>
      <c r="T169" s="68">
        <v>2479</v>
      </c>
      <c r="U169" s="63"/>
      <c r="V169" s="63"/>
      <c r="W169" s="63"/>
      <c r="X169" s="63"/>
      <c r="Y169" s="63"/>
      <c r="Z169" s="63">
        <v>2479</v>
      </c>
      <c r="AA169" s="63"/>
      <c r="AB169" s="69"/>
      <c r="AC169" s="63">
        <v>2479</v>
      </c>
      <c r="AD169" s="66">
        <f>AC169-AE169</f>
        <v>358.02</v>
      </c>
      <c r="AE169" s="67">
        <v>2120.98</v>
      </c>
      <c r="AF169" s="68">
        <v>0</v>
      </c>
      <c r="AG169" s="63"/>
      <c r="AH169" s="63"/>
      <c r="AI169" s="63"/>
      <c r="AJ169" s="63"/>
      <c r="AK169" s="63"/>
      <c r="AL169" s="63">
        <v>0</v>
      </c>
      <c r="AM169" s="63"/>
      <c r="AN169" s="69"/>
      <c r="AO169" s="69">
        <f t="shared" si="57"/>
        <v>165.24</v>
      </c>
      <c r="AP169" s="69"/>
      <c r="AQ169" s="63"/>
      <c r="AR169" s="66">
        <v>165.24</v>
      </c>
      <c r="AS169" s="67">
        <f t="shared" si="54"/>
        <v>-165.24</v>
      </c>
      <c r="AT169" s="68">
        <f t="shared" si="53"/>
        <v>2479</v>
      </c>
      <c r="AU169" s="63"/>
      <c r="AV169" s="63"/>
      <c r="AW169" s="63"/>
      <c r="AX169" s="63"/>
      <c r="AY169" s="63"/>
      <c r="AZ169" s="63">
        <v>2479</v>
      </c>
      <c r="BA169" s="63"/>
      <c r="BB169" s="69"/>
      <c r="BC169" s="63">
        <v>2479</v>
      </c>
      <c r="BD169" s="66">
        <f t="shared" si="55"/>
        <v>523.26</v>
      </c>
      <c r="BE169" s="67">
        <f>AE169+AF169-AR169</f>
        <v>1955.74</v>
      </c>
      <c r="BF169" s="57"/>
      <c r="BG169" s="90">
        <f>BE169</f>
        <v>1955.74</v>
      </c>
      <c r="BH169" s="172"/>
      <c r="BI169" s="91"/>
      <c r="BJ169" s="73"/>
      <c r="BK169" s="73"/>
      <c r="BL169" s="73"/>
      <c r="BM169" s="73"/>
      <c r="BN169" s="73"/>
      <c r="BO169" s="73"/>
      <c r="BP169" s="73"/>
      <c r="BQ169" s="72"/>
      <c r="BR169" s="73"/>
      <c r="BS169" s="74"/>
    </row>
    <row r="170" spans="2:71" s="47" customFormat="1" ht="13.5" customHeight="1" x14ac:dyDescent="0.2">
      <c r="B170" s="48"/>
      <c r="C170" s="187" t="s">
        <v>282</v>
      </c>
      <c r="D170" s="188"/>
      <c r="E170" s="188"/>
      <c r="F170" s="188"/>
      <c r="G170" s="189"/>
      <c r="H170" s="63">
        <v>861</v>
      </c>
      <c r="I170" s="92">
        <v>44840</v>
      </c>
      <c r="J170" s="92">
        <v>44840</v>
      </c>
      <c r="K170" s="92"/>
      <c r="L170" s="64">
        <v>15</v>
      </c>
      <c r="M170" s="65" t="s">
        <v>119</v>
      </c>
      <c r="N170" s="66"/>
      <c r="O170" s="169" t="s">
        <v>163</v>
      </c>
      <c r="P170" s="66"/>
      <c r="Q170" s="66"/>
      <c r="R170" s="66"/>
      <c r="S170" s="66"/>
      <c r="T170" s="68">
        <v>2479</v>
      </c>
      <c r="U170" s="63"/>
      <c r="V170" s="63"/>
      <c r="W170" s="63"/>
      <c r="X170" s="63"/>
      <c r="Y170" s="63"/>
      <c r="Z170" s="63">
        <v>2479</v>
      </c>
      <c r="AA170" s="63"/>
      <c r="AB170" s="69"/>
      <c r="AC170" s="63">
        <v>2479</v>
      </c>
      <c r="AD170" s="66">
        <f t="shared" ref="AD170:AD176" si="59">AC170-AE170</f>
        <v>358.02</v>
      </c>
      <c r="AE170" s="67">
        <v>2120.98</v>
      </c>
      <c r="AF170" s="68">
        <v>0</v>
      </c>
      <c r="AG170" s="63"/>
      <c r="AH170" s="63"/>
      <c r="AI170" s="63"/>
      <c r="AJ170" s="63"/>
      <c r="AK170" s="63"/>
      <c r="AL170" s="63">
        <v>0</v>
      </c>
      <c r="AM170" s="63"/>
      <c r="AN170" s="69"/>
      <c r="AO170" s="69">
        <f t="shared" si="57"/>
        <v>165.24</v>
      </c>
      <c r="AP170" s="69"/>
      <c r="AQ170" s="63"/>
      <c r="AR170" s="66">
        <v>165.24</v>
      </c>
      <c r="AS170" s="67">
        <f t="shared" si="54"/>
        <v>-165.24</v>
      </c>
      <c r="AT170" s="68">
        <f t="shared" si="53"/>
        <v>2479</v>
      </c>
      <c r="AU170" s="63"/>
      <c r="AV170" s="63"/>
      <c r="AW170" s="63"/>
      <c r="AX170" s="63"/>
      <c r="AY170" s="63"/>
      <c r="AZ170" s="63">
        <v>2479</v>
      </c>
      <c r="BA170" s="63"/>
      <c r="BB170" s="69"/>
      <c r="BC170" s="63">
        <v>2479</v>
      </c>
      <c r="BD170" s="66">
        <f t="shared" si="55"/>
        <v>523.26</v>
      </c>
      <c r="BE170" s="67">
        <f>AE170+AF170-AR170</f>
        <v>1955.74</v>
      </c>
      <c r="BF170" s="57"/>
      <c r="BG170" s="90">
        <f>BE170</f>
        <v>1955.74</v>
      </c>
      <c r="BH170" s="172"/>
      <c r="BI170" s="91"/>
      <c r="BJ170" s="73"/>
      <c r="BK170" s="73"/>
      <c r="BL170" s="73"/>
      <c r="BM170" s="73"/>
      <c r="BN170" s="73"/>
      <c r="BO170" s="73"/>
      <c r="BP170" s="73"/>
      <c r="BQ170" s="72"/>
      <c r="BR170" s="73"/>
      <c r="BS170" s="74"/>
    </row>
    <row r="171" spans="2:71" s="47" customFormat="1" ht="12.75" customHeight="1" x14ac:dyDescent="0.2">
      <c r="B171" s="48"/>
      <c r="C171" s="187" t="s">
        <v>283</v>
      </c>
      <c r="D171" s="188"/>
      <c r="E171" s="188"/>
      <c r="F171" s="188"/>
      <c r="G171" s="189"/>
      <c r="H171" s="63">
        <v>853</v>
      </c>
      <c r="I171" s="92">
        <v>44666</v>
      </c>
      <c r="J171" s="92">
        <v>44666</v>
      </c>
      <c r="K171" s="92"/>
      <c r="L171" s="64">
        <v>15</v>
      </c>
      <c r="M171" s="65" t="s">
        <v>119</v>
      </c>
      <c r="N171" s="66"/>
      <c r="O171" s="169" t="s">
        <v>163</v>
      </c>
      <c r="P171" s="66"/>
      <c r="Q171" s="66"/>
      <c r="R171" s="66"/>
      <c r="S171" s="66"/>
      <c r="T171" s="68">
        <v>2651</v>
      </c>
      <c r="U171" s="63"/>
      <c r="V171" s="63"/>
      <c r="W171" s="63"/>
      <c r="X171" s="63"/>
      <c r="Y171" s="63"/>
      <c r="Z171" s="63">
        <v>2651</v>
      </c>
      <c r="AA171" s="63"/>
      <c r="AB171" s="69"/>
      <c r="AC171" s="63">
        <v>2651</v>
      </c>
      <c r="AD171" s="66">
        <f>AC171-AE171</f>
        <v>471.03999999999996</v>
      </c>
      <c r="AE171" s="67">
        <v>2179.96</v>
      </c>
      <c r="AF171" s="68">
        <v>0</v>
      </c>
      <c r="AG171" s="63"/>
      <c r="AH171" s="63"/>
      <c r="AI171" s="63"/>
      <c r="AJ171" s="63"/>
      <c r="AK171" s="63"/>
      <c r="AL171" s="63">
        <v>0</v>
      </c>
      <c r="AM171" s="63"/>
      <c r="AN171" s="69"/>
      <c r="AO171" s="69">
        <f>AR171</f>
        <v>176.64</v>
      </c>
      <c r="AP171" s="69"/>
      <c r="AQ171" s="63"/>
      <c r="AR171" s="66">
        <v>176.64</v>
      </c>
      <c r="AS171" s="67">
        <f t="shared" si="54"/>
        <v>-176.64</v>
      </c>
      <c r="AT171" s="68">
        <f t="shared" si="53"/>
        <v>2651</v>
      </c>
      <c r="AU171" s="63"/>
      <c r="AV171" s="63"/>
      <c r="AW171" s="63"/>
      <c r="AX171" s="63"/>
      <c r="AY171" s="63"/>
      <c r="AZ171" s="63">
        <v>2651</v>
      </c>
      <c r="BA171" s="63"/>
      <c r="BB171" s="69"/>
      <c r="BC171" s="63">
        <v>2651</v>
      </c>
      <c r="BD171" s="66">
        <f t="shared" si="55"/>
        <v>647.67999999999984</v>
      </c>
      <c r="BE171" s="67">
        <f>AE171+AF171-AR171</f>
        <v>2003.3200000000002</v>
      </c>
      <c r="BF171" s="57"/>
      <c r="BG171" s="90">
        <f t="shared" si="58"/>
        <v>2003.3200000000002</v>
      </c>
      <c r="BH171" s="172"/>
      <c r="BI171" s="91"/>
      <c r="BJ171" s="73"/>
      <c r="BK171" s="73"/>
      <c r="BL171" s="73"/>
      <c r="BM171" s="73"/>
      <c r="BN171" s="73"/>
      <c r="BO171" s="73"/>
      <c r="BP171" s="73"/>
      <c r="BQ171" s="72"/>
      <c r="BR171" s="73"/>
      <c r="BS171" s="74"/>
    </row>
    <row r="172" spans="2:71" s="47" customFormat="1" ht="12.75" customHeight="1" x14ac:dyDescent="0.2">
      <c r="B172" s="48"/>
      <c r="C172" s="187" t="s">
        <v>284</v>
      </c>
      <c r="D172" s="188"/>
      <c r="E172" s="188"/>
      <c r="F172" s="188"/>
      <c r="G172" s="189"/>
      <c r="H172" s="63">
        <v>856</v>
      </c>
      <c r="I172" s="92">
        <v>44764</v>
      </c>
      <c r="J172" s="92">
        <v>44764</v>
      </c>
      <c r="K172" s="92"/>
      <c r="L172" s="64">
        <v>15</v>
      </c>
      <c r="M172" s="65" t="s">
        <v>119</v>
      </c>
      <c r="N172" s="66"/>
      <c r="O172" s="169" t="s">
        <v>163</v>
      </c>
      <c r="P172" s="66"/>
      <c r="Q172" s="66"/>
      <c r="R172" s="66"/>
      <c r="S172" s="66"/>
      <c r="T172" s="68">
        <v>1191.77</v>
      </c>
      <c r="U172" s="63"/>
      <c r="V172" s="63"/>
      <c r="W172" s="63"/>
      <c r="X172" s="63"/>
      <c r="Y172" s="63"/>
      <c r="Z172" s="63">
        <v>1191.77</v>
      </c>
      <c r="AA172" s="63"/>
      <c r="AB172" s="69"/>
      <c r="AC172" s="63">
        <v>1191.77</v>
      </c>
      <c r="AD172" s="66">
        <f t="shared" si="59"/>
        <v>191.98000000000002</v>
      </c>
      <c r="AE172" s="67">
        <v>999.79</v>
      </c>
      <c r="AF172" s="68">
        <v>0</v>
      </c>
      <c r="AG172" s="63"/>
      <c r="AH172" s="63"/>
      <c r="AI172" s="63"/>
      <c r="AJ172" s="63"/>
      <c r="AK172" s="63"/>
      <c r="AL172" s="63">
        <v>0</v>
      </c>
      <c r="AM172" s="63"/>
      <c r="AN172" s="69"/>
      <c r="AO172" s="69">
        <v>79.44</v>
      </c>
      <c r="AP172" s="69"/>
      <c r="AQ172" s="63">
        <v>0</v>
      </c>
      <c r="AR172" s="66">
        <v>79.44</v>
      </c>
      <c r="AS172" s="67">
        <f t="shared" si="54"/>
        <v>-79.44</v>
      </c>
      <c r="AT172" s="68">
        <f t="shared" si="53"/>
        <v>1191.77</v>
      </c>
      <c r="AU172" s="63"/>
      <c r="AV172" s="63"/>
      <c r="AW172" s="63"/>
      <c r="AX172" s="63"/>
      <c r="AY172" s="63"/>
      <c r="AZ172" s="63">
        <v>1191.77</v>
      </c>
      <c r="BA172" s="63"/>
      <c r="BB172" s="69"/>
      <c r="BC172" s="63">
        <v>1191.77</v>
      </c>
      <c r="BD172" s="66">
        <f t="shared" si="55"/>
        <v>271.42000000000007</v>
      </c>
      <c r="BE172" s="67">
        <f>AE172+AF172-AR172</f>
        <v>920.34999999999991</v>
      </c>
      <c r="BF172" s="57"/>
      <c r="BG172" s="90">
        <f>BE172</f>
        <v>920.34999999999991</v>
      </c>
      <c r="BH172" s="172"/>
      <c r="BI172" s="91"/>
      <c r="BJ172" s="73"/>
      <c r="BK172" s="73"/>
      <c r="BL172" s="73"/>
      <c r="BM172" s="73"/>
      <c r="BN172" s="73"/>
      <c r="BO172" s="73"/>
      <c r="BP172" s="73"/>
      <c r="BQ172" s="72"/>
      <c r="BR172" s="73"/>
      <c r="BS172" s="74"/>
    </row>
    <row r="173" spans="2:71" s="47" customFormat="1" ht="12.75" customHeight="1" x14ac:dyDescent="0.2">
      <c r="B173" s="48"/>
      <c r="C173" s="187" t="s">
        <v>285</v>
      </c>
      <c r="D173" s="188"/>
      <c r="E173" s="188"/>
      <c r="F173" s="188"/>
      <c r="G173" s="189"/>
      <c r="H173" s="63">
        <v>844</v>
      </c>
      <c r="I173" s="92">
        <v>44610</v>
      </c>
      <c r="J173" s="92">
        <v>44610</v>
      </c>
      <c r="K173" s="92"/>
      <c r="L173" s="64">
        <v>15</v>
      </c>
      <c r="M173" s="65" t="s">
        <v>119</v>
      </c>
      <c r="N173" s="66"/>
      <c r="O173" s="168" t="s">
        <v>163</v>
      </c>
      <c r="P173" s="66"/>
      <c r="Q173" s="66"/>
      <c r="R173" s="66"/>
      <c r="S173" s="66"/>
      <c r="T173" s="68">
        <v>2050</v>
      </c>
      <c r="U173" s="63"/>
      <c r="V173" s="63"/>
      <c r="W173" s="63"/>
      <c r="X173" s="63"/>
      <c r="Y173" s="63"/>
      <c r="Z173" s="63">
        <v>2050</v>
      </c>
      <c r="AA173" s="63"/>
      <c r="AB173" s="69"/>
      <c r="AC173" s="63">
        <v>2050</v>
      </c>
      <c r="AD173" s="66">
        <f t="shared" si="59"/>
        <v>386.92000000000007</v>
      </c>
      <c r="AE173" s="67">
        <v>1663.08</v>
      </c>
      <c r="AF173" s="68">
        <v>0</v>
      </c>
      <c r="AG173" s="63"/>
      <c r="AH173" s="63"/>
      <c r="AI173" s="63"/>
      <c r="AJ173" s="63"/>
      <c r="AK173" s="63"/>
      <c r="AL173" s="63">
        <v>0</v>
      </c>
      <c r="AM173" s="63"/>
      <c r="AN173" s="69"/>
      <c r="AO173" s="69">
        <f>AR173</f>
        <v>136.56</v>
      </c>
      <c r="AP173" s="69"/>
      <c r="AQ173" s="63">
        <v>0</v>
      </c>
      <c r="AR173" s="66">
        <v>136.56</v>
      </c>
      <c r="AS173" s="67">
        <f t="shared" si="54"/>
        <v>-136.56</v>
      </c>
      <c r="AT173" s="68">
        <f t="shared" si="53"/>
        <v>2050</v>
      </c>
      <c r="AU173" s="63"/>
      <c r="AV173" s="63"/>
      <c r="AW173" s="63"/>
      <c r="AX173" s="63"/>
      <c r="AY173" s="63"/>
      <c r="AZ173" s="63">
        <v>2050</v>
      </c>
      <c r="BA173" s="63"/>
      <c r="BB173" s="69"/>
      <c r="BC173" s="63">
        <v>2050</v>
      </c>
      <c r="BD173" s="66">
        <f t="shared" si="55"/>
        <v>523.48</v>
      </c>
      <c r="BE173" s="67">
        <f t="shared" si="56"/>
        <v>1526.52</v>
      </c>
      <c r="BF173" s="57"/>
      <c r="BG173" s="90">
        <f t="shared" si="58"/>
        <v>1526.52</v>
      </c>
      <c r="BH173" s="172"/>
      <c r="BI173" s="91"/>
      <c r="BJ173" s="73"/>
      <c r="BK173" s="73"/>
      <c r="BL173" s="73"/>
      <c r="BM173" s="73"/>
      <c r="BN173" s="73"/>
      <c r="BO173" s="73"/>
      <c r="BP173" s="73"/>
      <c r="BQ173" s="72"/>
      <c r="BR173" s="73"/>
      <c r="BS173" s="74"/>
    </row>
    <row r="174" spans="2:71" s="47" customFormat="1" ht="12.75" customHeight="1" x14ac:dyDescent="0.2">
      <c r="B174" s="48"/>
      <c r="C174" s="187" t="s">
        <v>285</v>
      </c>
      <c r="D174" s="188"/>
      <c r="E174" s="188"/>
      <c r="F174" s="188"/>
      <c r="G174" s="189"/>
      <c r="H174" s="63">
        <v>845</v>
      </c>
      <c r="I174" s="92">
        <v>44610</v>
      </c>
      <c r="J174" s="92">
        <v>44610</v>
      </c>
      <c r="K174" s="92"/>
      <c r="L174" s="64">
        <v>15</v>
      </c>
      <c r="M174" s="65" t="s">
        <v>119</v>
      </c>
      <c r="N174" s="66"/>
      <c r="O174" s="168" t="s">
        <v>286</v>
      </c>
      <c r="P174" s="66"/>
      <c r="Q174" s="66"/>
      <c r="R174" s="66"/>
      <c r="S174" s="66"/>
      <c r="T174" s="68">
        <v>2050</v>
      </c>
      <c r="U174" s="63"/>
      <c r="V174" s="63"/>
      <c r="W174" s="63"/>
      <c r="X174" s="63"/>
      <c r="Y174" s="63"/>
      <c r="Z174" s="63">
        <v>2050</v>
      </c>
      <c r="AA174" s="63"/>
      <c r="AB174" s="69"/>
      <c r="AC174" s="63">
        <v>2050</v>
      </c>
      <c r="AD174" s="66">
        <f t="shared" si="59"/>
        <v>386.92000000000007</v>
      </c>
      <c r="AE174" s="67">
        <v>1663.08</v>
      </c>
      <c r="AF174" s="68">
        <v>0</v>
      </c>
      <c r="AG174" s="63"/>
      <c r="AH174" s="63"/>
      <c r="AI174" s="63"/>
      <c r="AJ174" s="63"/>
      <c r="AK174" s="63"/>
      <c r="AL174" s="63">
        <v>0</v>
      </c>
      <c r="AM174" s="63"/>
      <c r="AN174" s="69"/>
      <c r="AO174" s="69">
        <f>AR174</f>
        <v>136.56</v>
      </c>
      <c r="AP174" s="69"/>
      <c r="AQ174" s="63">
        <v>0</v>
      </c>
      <c r="AR174" s="66">
        <v>136.56</v>
      </c>
      <c r="AS174" s="67">
        <f t="shared" si="54"/>
        <v>-136.56</v>
      </c>
      <c r="AT174" s="68">
        <f t="shared" si="53"/>
        <v>2050</v>
      </c>
      <c r="AU174" s="63"/>
      <c r="AV174" s="63"/>
      <c r="AW174" s="63"/>
      <c r="AX174" s="63"/>
      <c r="AY174" s="63"/>
      <c r="AZ174" s="63">
        <v>2050</v>
      </c>
      <c r="BA174" s="63"/>
      <c r="BB174" s="69"/>
      <c r="BC174" s="63">
        <v>2050</v>
      </c>
      <c r="BD174" s="66">
        <f t="shared" si="55"/>
        <v>523.48</v>
      </c>
      <c r="BE174" s="67">
        <f t="shared" si="56"/>
        <v>1526.52</v>
      </c>
      <c r="BF174" s="57"/>
      <c r="BG174" s="90">
        <f t="shared" si="58"/>
        <v>1526.52</v>
      </c>
      <c r="BH174" s="172"/>
      <c r="BI174" s="91"/>
      <c r="BJ174" s="73"/>
      <c r="BK174" s="73"/>
      <c r="BL174" s="73"/>
      <c r="BM174" s="73"/>
      <c r="BN174" s="73"/>
      <c r="BO174" s="73"/>
      <c r="BP174" s="73"/>
      <c r="BQ174" s="72"/>
      <c r="BR174" s="73"/>
      <c r="BS174" s="74"/>
    </row>
    <row r="175" spans="2:71" s="47" customFormat="1" ht="12.75" customHeight="1" x14ac:dyDescent="0.2">
      <c r="B175" s="48"/>
      <c r="C175" s="187" t="s">
        <v>287</v>
      </c>
      <c r="D175" s="188"/>
      <c r="E175" s="188"/>
      <c r="F175" s="188"/>
      <c r="G175" s="189"/>
      <c r="H175" s="63">
        <v>883</v>
      </c>
      <c r="I175" s="92">
        <v>45210</v>
      </c>
      <c r="J175" s="92">
        <v>45231</v>
      </c>
      <c r="K175" s="92"/>
      <c r="L175" s="64">
        <v>15</v>
      </c>
      <c r="M175" s="65" t="s">
        <v>119</v>
      </c>
      <c r="N175" s="66"/>
      <c r="O175" s="174" t="s">
        <v>129</v>
      </c>
      <c r="P175" s="66" t="s">
        <v>134</v>
      </c>
      <c r="Q175" s="66"/>
      <c r="R175" s="66"/>
      <c r="S175" s="66"/>
      <c r="T175" s="68">
        <v>4455</v>
      </c>
      <c r="U175" s="63"/>
      <c r="V175" s="63"/>
      <c r="W175" s="63"/>
      <c r="X175" s="63"/>
      <c r="Y175" s="63"/>
      <c r="Z175" s="63">
        <v>4455</v>
      </c>
      <c r="AA175" s="63"/>
      <c r="AB175" s="69"/>
      <c r="AC175" s="63">
        <v>4455</v>
      </c>
      <c r="AD175" s="66">
        <f t="shared" si="59"/>
        <v>346.35999999999967</v>
      </c>
      <c r="AE175" s="67">
        <v>4108.6400000000003</v>
      </c>
      <c r="AF175" s="68"/>
      <c r="AG175" s="63"/>
      <c r="AH175" s="63"/>
      <c r="AI175" s="63"/>
      <c r="AJ175" s="63"/>
      <c r="AK175" s="63"/>
      <c r="AL175" s="63"/>
      <c r="AM175" s="63"/>
      <c r="AN175" s="69"/>
      <c r="AO175" s="69">
        <v>296.88</v>
      </c>
      <c r="AP175" s="69"/>
      <c r="AQ175" s="63">
        <v>4455</v>
      </c>
      <c r="AR175" s="66">
        <v>296.88</v>
      </c>
      <c r="AS175" s="67">
        <f t="shared" si="54"/>
        <v>-296.88</v>
      </c>
      <c r="AT175" s="68">
        <f t="shared" si="53"/>
        <v>4455</v>
      </c>
      <c r="AU175" s="63"/>
      <c r="AV175" s="63"/>
      <c r="AW175" s="63"/>
      <c r="AX175" s="63"/>
      <c r="AY175" s="63"/>
      <c r="AZ175" s="63">
        <v>4455</v>
      </c>
      <c r="BA175" s="63"/>
      <c r="BB175" s="69"/>
      <c r="BC175" s="63">
        <v>4455</v>
      </c>
      <c r="BD175" s="66">
        <f t="shared" si="55"/>
        <v>643.23999999999978</v>
      </c>
      <c r="BE175" s="67">
        <f t="shared" si="56"/>
        <v>3811.76</v>
      </c>
      <c r="BF175" s="57"/>
      <c r="BG175" s="90">
        <f t="shared" si="58"/>
        <v>3811.76</v>
      </c>
      <c r="BH175" s="172"/>
      <c r="BI175" s="91"/>
      <c r="BJ175" s="73"/>
      <c r="BK175" s="73"/>
      <c r="BL175" s="73"/>
      <c r="BM175" s="73"/>
      <c r="BN175" s="73"/>
      <c r="BO175" s="73"/>
      <c r="BP175" s="73"/>
      <c r="BQ175" s="72"/>
      <c r="BR175" s="73"/>
      <c r="BS175" s="74"/>
    </row>
    <row r="176" spans="2:71" s="47" customFormat="1" ht="12.75" customHeight="1" x14ac:dyDescent="0.2">
      <c r="B176" s="48"/>
      <c r="C176" s="187" t="s">
        <v>288</v>
      </c>
      <c r="D176" s="188"/>
      <c r="E176" s="188"/>
      <c r="F176" s="188"/>
      <c r="G176" s="189"/>
      <c r="H176" s="63">
        <v>881</v>
      </c>
      <c r="I176" s="92">
        <v>45195</v>
      </c>
      <c r="J176" s="92">
        <v>45200</v>
      </c>
      <c r="K176" s="92"/>
      <c r="L176" s="64">
        <v>25</v>
      </c>
      <c r="M176" s="65" t="s">
        <v>119</v>
      </c>
      <c r="N176" s="66"/>
      <c r="O176" s="174" t="s">
        <v>120</v>
      </c>
      <c r="P176" s="66" t="s">
        <v>134</v>
      </c>
      <c r="Q176" s="66"/>
      <c r="R176" s="66"/>
      <c r="S176" s="66"/>
      <c r="T176" s="68">
        <v>1150</v>
      </c>
      <c r="U176" s="63"/>
      <c r="V176" s="63"/>
      <c r="W176" s="63"/>
      <c r="X176" s="63"/>
      <c r="Y176" s="63"/>
      <c r="Z176" s="63">
        <v>1150</v>
      </c>
      <c r="AA176" s="63"/>
      <c r="AB176" s="69"/>
      <c r="AC176" s="63">
        <v>1150</v>
      </c>
      <c r="AD176" s="66">
        <f t="shared" si="59"/>
        <v>57.450000000000045</v>
      </c>
      <c r="AE176" s="67">
        <v>1092.55</v>
      </c>
      <c r="AF176" s="68"/>
      <c r="AG176" s="63"/>
      <c r="AH176" s="63"/>
      <c r="AI176" s="63"/>
      <c r="AJ176" s="63"/>
      <c r="AK176" s="63"/>
      <c r="AL176" s="63"/>
      <c r="AM176" s="63"/>
      <c r="AN176" s="69"/>
      <c r="AO176" s="69">
        <v>45.96</v>
      </c>
      <c r="AP176" s="69"/>
      <c r="AQ176" s="63">
        <v>1150</v>
      </c>
      <c r="AR176" s="66">
        <v>45.96</v>
      </c>
      <c r="AS176" s="67">
        <f t="shared" si="54"/>
        <v>-45.96</v>
      </c>
      <c r="AT176" s="68">
        <f t="shared" si="53"/>
        <v>1150</v>
      </c>
      <c r="AU176" s="63"/>
      <c r="AV176" s="63"/>
      <c r="AW176" s="63"/>
      <c r="AX176" s="63"/>
      <c r="AY176" s="63"/>
      <c r="AZ176" s="63">
        <v>1150</v>
      </c>
      <c r="BA176" s="63"/>
      <c r="BB176" s="69"/>
      <c r="BC176" s="63">
        <v>1150</v>
      </c>
      <c r="BD176" s="66">
        <f t="shared" si="55"/>
        <v>103.41000000000008</v>
      </c>
      <c r="BE176" s="67">
        <f t="shared" si="56"/>
        <v>1046.5899999999999</v>
      </c>
      <c r="BF176" s="57"/>
      <c r="BG176" s="90">
        <f t="shared" si="58"/>
        <v>1046.5899999999999</v>
      </c>
      <c r="BH176" s="172"/>
      <c r="BI176" s="91"/>
      <c r="BJ176" s="73"/>
      <c r="BK176" s="73"/>
      <c r="BL176" s="73"/>
      <c r="BM176" s="73"/>
      <c r="BN176" s="73"/>
      <c r="BO176" s="73"/>
      <c r="BP176" s="73"/>
      <c r="BQ176" s="72"/>
      <c r="BR176" s="73"/>
      <c r="BS176" s="74"/>
    </row>
    <row r="177" spans="2:71" s="47" customFormat="1" ht="12.75" customHeight="1" x14ac:dyDescent="0.2">
      <c r="B177" s="48"/>
      <c r="C177" s="187" t="s">
        <v>289</v>
      </c>
      <c r="D177" s="188"/>
      <c r="E177" s="188"/>
      <c r="F177" s="188"/>
      <c r="G177" s="189"/>
      <c r="H177" s="63">
        <v>888</v>
      </c>
      <c r="I177" s="92">
        <v>45287</v>
      </c>
      <c r="J177" s="92">
        <v>45292</v>
      </c>
      <c r="K177" s="92"/>
      <c r="L177" s="64">
        <v>15</v>
      </c>
      <c r="M177" s="65" t="s">
        <v>119</v>
      </c>
      <c r="N177" s="66"/>
      <c r="O177" s="174" t="s">
        <v>120</v>
      </c>
      <c r="P177" s="66" t="s">
        <v>134</v>
      </c>
      <c r="Q177" s="66"/>
      <c r="R177" s="66"/>
      <c r="S177" s="66"/>
      <c r="T177" s="68">
        <v>2600</v>
      </c>
      <c r="U177" s="63"/>
      <c r="V177" s="63"/>
      <c r="W177" s="63"/>
      <c r="X177" s="63"/>
      <c r="Y177" s="63"/>
      <c r="Z177" s="63">
        <v>2600</v>
      </c>
      <c r="AA177" s="63"/>
      <c r="AB177" s="69"/>
      <c r="AC177" s="63">
        <v>2600</v>
      </c>
      <c r="AD177" s="66">
        <f>AC177-AE177</f>
        <v>159.7199999999998</v>
      </c>
      <c r="AE177" s="67">
        <v>2440.2800000000002</v>
      </c>
      <c r="AF177" s="68"/>
      <c r="AG177" s="63"/>
      <c r="AH177" s="63"/>
      <c r="AI177" s="63"/>
      <c r="AJ177" s="63"/>
      <c r="AK177" s="63"/>
      <c r="AL177" s="63"/>
      <c r="AM177" s="63"/>
      <c r="AN177" s="69"/>
      <c r="AO177" s="69">
        <v>174.24</v>
      </c>
      <c r="AP177" s="69"/>
      <c r="AQ177" s="63">
        <v>2600</v>
      </c>
      <c r="AR177" s="66">
        <f>AO177</f>
        <v>174.24</v>
      </c>
      <c r="AS177" s="67">
        <f t="shared" si="54"/>
        <v>-174.24</v>
      </c>
      <c r="AT177" s="68">
        <f t="shared" si="53"/>
        <v>2600</v>
      </c>
      <c r="AU177" s="63"/>
      <c r="AV177" s="63"/>
      <c r="AW177" s="63"/>
      <c r="AX177" s="63"/>
      <c r="AY177" s="63"/>
      <c r="AZ177" s="63">
        <f>AT177</f>
        <v>2600</v>
      </c>
      <c r="BA177" s="63"/>
      <c r="BB177" s="69"/>
      <c r="BC177" s="63">
        <v>2600</v>
      </c>
      <c r="BD177" s="66">
        <f t="shared" si="55"/>
        <v>333.96000000000004</v>
      </c>
      <c r="BE177" s="67">
        <f>AE177+AF177-AR177</f>
        <v>2266.04</v>
      </c>
      <c r="BF177" s="57"/>
      <c r="BG177" s="90">
        <f t="shared" si="58"/>
        <v>2266.04</v>
      </c>
      <c r="BH177" s="172"/>
      <c r="BI177" s="91"/>
      <c r="BJ177" s="73"/>
      <c r="BK177" s="73"/>
      <c r="BL177" s="73"/>
      <c r="BM177" s="73"/>
      <c r="BN177" s="73"/>
      <c r="BO177" s="73"/>
      <c r="BP177" s="73"/>
      <c r="BQ177" s="72"/>
      <c r="BR177" s="73"/>
      <c r="BS177" s="74"/>
    </row>
    <row r="178" spans="2:71" s="47" customFormat="1" ht="12.75" customHeight="1" x14ac:dyDescent="0.2">
      <c r="B178" s="48"/>
      <c r="C178" s="187" t="s">
        <v>290</v>
      </c>
      <c r="D178" s="188"/>
      <c r="E178" s="188"/>
      <c r="F178" s="188"/>
      <c r="G178" s="189"/>
      <c r="H178" s="63">
        <v>889</v>
      </c>
      <c r="I178" s="92">
        <v>45287</v>
      </c>
      <c r="J178" s="92">
        <v>45292</v>
      </c>
      <c r="K178" s="92"/>
      <c r="L178" s="64">
        <v>15</v>
      </c>
      <c r="M178" s="65" t="s">
        <v>119</v>
      </c>
      <c r="N178" s="66"/>
      <c r="O178" s="174" t="s">
        <v>120</v>
      </c>
      <c r="P178" s="66" t="s">
        <v>134</v>
      </c>
      <c r="Q178" s="66"/>
      <c r="R178" s="66"/>
      <c r="S178" s="66"/>
      <c r="T178" s="68">
        <v>2600</v>
      </c>
      <c r="U178" s="63"/>
      <c r="V178" s="63"/>
      <c r="W178" s="63"/>
      <c r="X178" s="63"/>
      <c r="Y178" s="63"/>
      <c r="Z178" s="63">
        <v>2600</v>
      </c>
      <c r="AA178" s="63"/>
      <c r="AB178" s="69"/>
      <c r="AC178" s="63">
        <v>2600</v>
      </c>
      <c r="AD178" s="66">
        <f>AC178-AE178</f>
        <v>159.7199999999998</v>
      </c>
      <c r="AE178" s="67">
        <v>2440.2800000000002</v>
      </c>
      <c r="AF178" s="68"/>
      <c r="AG178" s="63"/>
      <c r="AH178" s="63"/>
      <c r="AI178" s="63"/>
      <c r="AJ178" s="63"/>
      <c r="AK178" s="63"/>
      <c r="AL178" s="63"/>
      <c r="AM178" s="63"/>
      <c r="AN178" s="69"/>
      <c r="AO178" s="69">
        <v>174.24</v>
      </c>
      <c r="AP178" s="69"/>
      <c r="AQ178" s="63">
        <v>2600</v>
      </c>
      <c r="AR178" s="66">
        <f>AO178</f>
        <v>174.24</v>
      </c>
      <c r="AS178" s="67">
        <f t="shared" si="54"/>
        <v>-174.24</v>
      </c>
      <c r="AT178" s="68">
        <f t="shared" si="53"/>
        <v>2600</v>
      </c>
      <c r="AU178" s="63"/>
      <c r="AV178" s="63"/>
      <c r="AW178" s="63"/>
      <c r="AX178" s="63"/>
      <c r="AY178" s="63"/>
      <c r="AZ178" s="63">
        <f>AT178</f>
        <v>2600</v>
      </c>
      <c r="BA178" s="63"/>
      <c r="BB178" s="69"/>
      <c r="BC178" s="63">
        <v>2600</v>
      </c>
      <c r="BD178" s="66">
        <f t="shared" si="55"/>
        <v>333.96000000000004</v>
      </c>
      <c r="BE178" s="67">
        <f>AE178+AF178-AR178</f>
        <v>2266.04</v>
      </c>
      <c r="BF178" s="57"/>
      <c r="BG178" s="90">
        <f t="shared" si="58"/>
        <v>2266.04</v>
      </c>
      <c r="BH178" s="172"/>
      <c r="BI178" s="91"/>
      <c r="BJ178" s="73"/>
      <c r="BK178" s="73"/>
      <c r="BL178" s="73"/>
      <c r="BM178" s="73"/>
      <c r="BN178" s="73"/>
      <c r="BO178" s="73"/>
      <c r="BP178" s="73"/>
      <c r="BQ178" s="72"/>
      <c r="BR178" s="73"/>
      <c r="BS178" s="74"/>
    </row>
    <row r="179" spans="2:71" s="47" customFormat="1" ht="12.75" customHeight="1" x14ac:dyDescent="0.2">
      <c r="B179" s="48"/>
      <c r="C179" s="187" t="s">
        <v>291</v>
      </c>
      <c r="D179" s="188"/>
      <c r="E179" s="188"/>
      <c r="F179" s="188"/>
      <c r="G179" s="189"/>
      <c r="H179" s="63">
        <v>152</v>
      </c>
      <c r="I179" s="92">
        <v>35796</v>
      </c>
      <c r="J179" s="92">
        <v>35796</v>
      </c>
      <c r="K179" s="92"/>
      <c r="L179" s="64">
        <v>10</v>
      </c>
      <c r="M179" s="65" t="s">
        <v>128</v>
      </c>
      <c r="N179" s="66"/>
      <c r="O179" s="66"/>
      <c r="P179" s="66"/>
      <c r="Q179" s="66"/>
      <c r="R179" s="66"/>
      <c r="S179" s="66"/>
      <c r="T179" s="68">
        <v>708.89</v>
      </c>
      <c r="U179" s="63"/>
      <c r="V179" s="63"/>
      <c r="W179" s="63"/>
      <c r="X179" s="63"/>
      <c r="Y179" s="63"/>
      <c r="Z179" s="63">
        <v>708.89</v>
      </c>
      <c r="AA179" s="63"/>
      <c r="AB179" s="69"/>
      <c r="AC179" s="63">
        <v>708.89</v>
      </c>
      <c r="AD179" s="66">
        <f t="shared" si="43"/>
        <v>708.6</v>
      </c>
      <c r="AE179" s="67">
        <v>0.28999999999996362</v>
      </c>
      <c r="AF179" s="68">
        <v>0</v>
      </c>
      <c r="AG179" s="63"/>
      <c r="AH179" s="63"/>
      <c r="AI179" s="63"/>
      <c r="AJ179" s="63"/>
      <c r="AK179" s="63"/>
      <c r="AL179" s="63">
        <v>0</v>
      </c>
      <c r="AM179" s="63"/>
      <c r="AN179" s="69"/>
      <c r="AO179" s="69"/>
      <c r="AP179" s="69"/>
      <c r="AQ179" s="63">
        <v>0</v>
      </c>
      <c r="AR179" s="66">
        <v>0</v>
      </c>
      <c r="AS179" s="67">
        <f t="shared" si="54"/>
        <v>0</v>
      </c>
      <c r="AT179" s="68">
        <f t="shared" si="53"/>
        <v>708.89</v>
      </c>
      <c r="AU179" s="63"/>
      <c r="AV179" s="63"/>
      <c r="AW179" s="63"/>
      <c r="AX179" s="63"/>
      <c r="AY179" s="63"/>
      <c r="AZ179" s="63">
        <f t="shared" si="48"/>
        <v>708.89</v>
      </c>
      <c r="BA179" s="63"/>
      <c r="BB179" s="69"/>
      <c r="BC179" s="63">
        <f>AZ179-BB179-BA179</f>
        <v>708.89</v>
      </c>
      <c r="BD179" s="66">
        <f t="shared" si="55"/>
        <v>708.6</v>
      </c>
      <c r="BE179" s="67">
        <f t="shared" si="56"/>
        <v>0.28999999999996362</v>
      </c>
      <c r="BF179" s="57"/>
      <c r="BG179" s="90">
        <f>BE179*$BG$12</f>
        <v>5.9234170969903861E-2</v>
      </c>
      <c r="BH179" s="91"/>
      <c r="BI179" s="91">
        <f>BE179*$BI$12</f>
        <v>8.1345187098410422E-3</v>
      </c>
      <c r="BJ179" s="73"/>
      <c r="BK179" s="73">
        <f>BE179*$BK$12</f>
        <v>4.3771666763267507E-3</v>
      </c>
      <c r="BL179" s="73"/>
      <c r="BM179" s="73">
        <f>BE179*$BM$12</f>
        <v>0</v>
      </c>
      <c r="BN179" s="73"/>
      <c r="BO179" s="73">
        <f>BE179*$BO$12</f>
        <v>3.2027858246356413E-5</v>
      </c>
      <c r="BP179" s="73"/>
      <c r="BQ179" s="72">
        <f>BE179*$BQ$12</f>
        <v>1.0914848116406937E-2</v>
      </c>
      <c r="BR179" s="73"/>
      <c r="BS179" s="73">
        <f>BE179*$BS$12</f>
        <v>0.20730726766923863</v>
      </c>
    </row>
    <row r="180" spans="2:71" s="47" customFormat="1" ht="12.75" customHeight="1" x14ac:dyDescent="0.2">
      <c r="B180" s="48"/>
      <c r="C180" s="187" t="s">
        <v>292</v>
      </c>
      <c r="D180" s="188"/>
      <c r="E180" s="188"/>
      <c r="F180" s="188"/>
      <c r="G180" s="189"/>
      <c r="H180" s="63">
        <v>791</v>
      </c>
      <c r="I180" s="92">
        <v>43020</v>
      </c>
      <c r="J180" s="92">
        <v>43020</v>
      </c>
      <c r="K180" s="92"/>
      <c r="L180" s="64">
        <v>15</v>
      </c>
      <c r="M180" s="65" t="s">
        <v>119</v>
      </c>
      <c r="N180" s="66"/>
      <c r="O180" s="66" t="s">
        <v>293</v>
      </c>
      <c r="P180" s="66"/>
      <c r="Q180" s="66"/>
      <c r="R180" s="66"/>
      <c r="S180" s="66"/>
      <c r="T180" s="68">
        <v>1235.75</v>
      </c>
      <c r="U180" s="63"/>
      <c r="V180" s="63"/>
      <c r="W180" s="63"/>
      <c r="X180" s="63"/>
      <c r="Y180" s="63"/>
      <c r="Z180" s="63">
        <v>1235.75</v>
      </c>
      <c r="AA180" s="63"/>
      <c r="AB180" s="69"/>
      <c r="AC180" s="63">
        <v>1235.75</v>
      </c>
      <c r="AD180" s="66">
        <f t="shared" si="43"/>
        <v>589.96</v>
      </c>
      <c r="AE180" s="67">
        <v>645.79</v>
      </c>
      <c r="AF180" s="68">
        <v>-1235.75</v>
      </c>
      <c r="AG180" s="63"/>
      <c r="AH180" s="63"/>
      <c r="AI180" s="63"/>
      <c r="AJ180" s="63"/>
      <c r="AK180" s="63"/>
      <c r="AL180" s="63">
        <f>AF180</f>
        <v>-1235.75</v>
      </c>
      <c r="AM180" s="63"/>
      <c r="AN180" s="69"/>
      <c r="AO180" s="69">
        <v>75.459999999999994</v>
      </c>
      <c r="AP180" s="69"/>
      <c r="AQ180" s="63">
        <v>0</v>
      </c>
      <c r="AR180" s="66">
        <v>75.459999999999994</v>
      </c>
      <c r="AS180" s="67">
        <f>-AR180</f>
        <v>-75.459999999999994</v>
      </c>
      <c r="AT180" s="68">
        <f>AC180+AF180</f>
        <v>0</v>
      </c>
      <c r="AU180" s="63"/>
      <c r="AV180" s="63"/>
      <c r="AW180" s="63"/>
      <c r="AX180" s="63"/>
      <c r="AY180" s="63"/>
      <c r="AZ180" s="63">
        <f t="shared" si="48"/>
        <v>0</v>
      </c>
      <c r="BA180" s="63"/>
      <c r="BB180" s="69"/>
      <c r="BC180" s="63">
        <f>AZ180-BB180-BA180</f>
        <v>0</v>
      </c>
      <c r="BD180" s="66">
        <f>AD180+AO180</f>
        <v>665.42000000000007</v>
      </c>
      <c r="BE180" s="67">
        <v>0</v>
      </c>
      <c r="BF180" s="57"/>
      <c r="BG180" s="90">
        <f t="shared" ref="BG180:BG189" si="60">BE180</f>
        <v>0</v>
      </c>
      <c r="BH180" s="91"/>
      <c r="BI180" s="91"/>
      <c r="BJ180" s="73"/>
      <c r="BK180" s="73"/>
      <c r="BL180" s="73"/>
      <c r="BM180" s="73"/>
      <c r="BN180" s="73"/>
      <c r="BO180" s="73"/>
      <c r="BP180" s="73"/>
      <c r="BQ180" s="72"/>
      <c r="BR180" s="73"/>
      <c r="BS180" s="74"/>
    </row>
    <row r="181" spans="2:71" s="47" customFormat="1" ht="13.5" customHeight="1" x14ac:dyDescent="0.2">
      <c r="B181" s="48"/>
      <c r="C181" s="187" t="s">
        <v>292</v>
      </c>
      <c r="D181" s="188"/>
      <c r="E181" s="188"/>
      <c r="F181" s="188"/>
      <c r="G181" s="189"/>
      <c r="H181" s="63">
        <v>792</v>
      </c>
      <c r="I181" s="92">
        <v>43040</v>
      </c>
      <c r="J181" s="92">
        <v>43040</v>
      </c>
      <c r="K181" s="92"/>
      <c r="L181" s="64">
        <v>15</v>
      </c>
      <c r="M181" s="65" t="s">
        <v>119</v>
      </c>
      <c r="N181" s="66"/>
      <c r="O181" s="66" t="s">
        <v>293</v>
      </c>
      <c r="P181" s="66"/>
      <c r="Q181" s="66"/>
      <c r="R181" s="66"/>
      <c r="S181" s="66"/>
      <c r="T181" s="68">
        <v>1235.75</v>
      </c>
      <c r="U181" s="63"/>
      <c r="V181" s="63"/>
      <c r="W181" s="63"/>
      <c r="X181" s="63"/>
      <c r="Y181" s="63"/>
      <c r="Z181" s="63">
        <v>1235.75</v>
      </c>
      <c r="AA181" s="63"/>
      <c r="AB181" s="69"/>
      <c r="AC181" s="63">
        <v>1235.75</v>
      </c>
      <c r="AD181" s="66">
        <f t="shared" si="43"/>
        <v>586.5</v>
      </c>
      <c r="AE181" s="67">
        <v>649.25</v>
      </c>
      <c r="AF181" s="68">
        <v>0</v>
      </c>
      <c r="AG181" s="63"/>
      <c r="AH181" s="63"/>
      <c r="AI181" s="63"/>
      <c r="AJ181" s="63"/>
      <c r="AK181" s="63"/>
      <c r="AL181" s="63">
        <v>0</v>
      </c>
      <c r="AM181" s="63"/>
      <c r="AN181" s="69"/>
      <c r="AO181" s="69">
        <f>AR181</f>
        <v>82.8</v>
      </c>
      <c r="AP181" s="69"/>
      <c r="AQ181" s="63">
        <v>0</v>
      </c>
      <c r="AR181" s="66">
        <v>82.8</v>
      </c>
      <c r="AS181" s="67">
        <f t="shared" si="54"/>
        <v>-82.8</v>
      </c>
      <c r="AT181" s="68">
        <f>T181+AF181</f>
        <v>1235.75</v>
      </c>
      <c r="AU181" s="63"/>
      <c r="AV181" s="63"/>
      <c r="AW181" s="63"/>
      <c r="AX181" s="63"/>
      <c r="AY181" s="63"/>
      <c r="AZ181" s="63">
        <f t="shared" si="48"/>
        <v>1235.75</v>
      </c>
      <c r="BA181" s="63"/>
      <c r="BB181" s="69"/>
      <c r="BC181" s="63">
        <f>AZ181-BB181-BA181</f>
        <v>1235.75</v>
      </c>
      <c r="BD181" s="66">
        <f t="shared" ref="BD181:BD189" si="61">BC181-BE181</f>
        <v>669.3</v>
      </c>
      <c r="BE181" s="67">
        <f>AE181+AF181-AR181</f>
        <v>566.45000000000005</v>
      </c>
      <c r="BF181" s="57"/>
      <c r="BG181" s="90">
        <f t="shared" si="60"/>
        <v>566.45000000000005</v>
      </c>
      <c r="BH181" s="91"/>
      <c r="BI181" s="91"/>
      <c r="BJ181" s="73"/>
      <c r="BK181" s="73"/>
      <c r="BL181" s="73"/>
      <c r="BM181" s="73"/>
      <c r="BN181" s="73"/>
      <c r="BO181" s="73"/>
      <c r="BP181" s="73"/>
      <c r="BQ181" s="72"/>
      <c r="BR181" s="73"/>
      <c r="BS181" s="74"/>
    </row>
    <row r="182" spans="2:71" s="47" customFormat="1" ht="12.75" customHeight="1" x14ac:dyDescent="0.2">
      <c r="B182" s="48"/>
      <c r="C182" s="187" t="s">
        <v>294</v>
      </c>
      <c r="D182" s="188"/>
      <c r="E182" s="188"/>
      <c r="F182" s="188"/>
      <c r="G182" s="189"/>
      <c r="H182" s="63">
        <v>807</v>
      </c>
      <c r="I182" s="92">
        <v>43889</v>
      </c>
      <c r="J182" s="92">
        <v>43889</v>
      </c>
      <c r="K182" s="92"/>
      <c r="L182" s="64">
        <v>16</v>
      </c>
      <c r="M182" s="65" t="s">
        <v>119</v>
      </c>
      <c r="N182" s="66"/>
      <c r="O182" s="173" t="s">
        <v>250</v>
      </c>
      <c r="P182" s="66"/>
      <c r="Q182" s="66"/>
      <c r="R182" s="66"/>
      <c r="S182" s="66"/>
      <c r="T182" s="68">
        <v>36250</v>
      </c>
      <c r="U182" s="63"/>
      <c r="V182" s="63"/>
      <c r="W182" s="63"/>
      <c r="X182" s="63"/>
      <c r="Y182" s="63"/>
      <c r="Z182" s="63">
        <f>T182</f>
        <v>36250</v>
      </c>
      <c r="AA182" s="63"/>
      <c r="AB182" s="69"/>
      <c r="AC182" s="63">
        <v>36250</v>
      </c>
      <c r="AD182" s="66">
        <f t="shared" si="43"/>
        <v>9016.8499999999985</v>
      </c>
      <c r="AE182" s="67">
        <v>27233.15</v>
      </c>
      <c r="AF182" s="68">
        <v>0</v>
      </c>
      <c r="AG182" s="63"/>
      <c r="AH182" s="63"/>
      <c r="AI182" s="63"/>
      <c r="AJ182" s="63"/>
      <c r="AK182" s="63"/>
      <c r="AL182" s="63">
        <v>0</v>
      </c>
      <c r="AM182" s="63"/>
      <c r="AN182" s="69"/>
      <c r="AO182" s="69">
        <f>AR182</f>
        <v>2438.65</v>
      </c>
      <c r="AP182" s="69"/>
      <c r="AQ182" s="63">
        <v>0</v>
      </c>
      <c r="AR182" s="66">
        <v>2438.65</v>
      </c>
      <c r="AS182" s="67">
        <f t="shared" si="54"/>
        <v>-2438.65</v>
      </c>
      <c r="AT182" s="68">
        <f t="shared" si="53"/>
        <v>36250</v>
      </c>
      <c r="AU182" s="63"/>
      <c r="AV182" s="63"/>
      <c r="AW182" s="63"/>
      <c r="AX182" s="63"/>
      <c r="AY182" s="63"/>
      <c r="AZ182" s="63">
        <v>36250</v>
      </c>
      <c r="BA182" s="63"/>
      <c r="BB182" s="69"/>
      <c r="BC182" s="63">
        <f>AT182-BB182-BA182</f>
        <v>36250</v>
      </c>
      <c r="BD182" s="66">
        <f t="shared" si="61"/>
        <v>11455.5</v>
      </c>
      <c r="BE182" s="67">
        <f>AE182+AF182-AR182</f>
        <v>24794.5</v>
      </c>
      <c r="BF182" s="57"/>
      <c r="BG182" s="90">
        <f t="shared" si="60"/>
        <v>24794.5</v>
      </c>
      <c r="BH182" s="91"/>
      <c r="BI182" s="91"/>
      <c r="BJ182" s="73"/>
      <c r="BK182" s="73"/>
      <c r="BL182" s="73"/>
      <c r="BM182" s="73"/>
      <c r="BN182" s="73"/>
      <c r="BO182" s="73"/>
      <c r="BP182" s="73"/>
      <c r="BQ182" s="72"/>
      <c r="BR182" s="73"/>
      <c r="BS182" s="74"/>
    </row>
    <row r="183" spans="2:71" s="47" customFormat="1" ht="12.75" customHeight="1" x14ac:dyDescent="0.2">
      <c r="B183" s="48"/>
      <c r="C183" s="187" t="s">
        <v>295</v>
      </c>
      <c r="D183" s="188"/>
      <c r="E183" s="188"/>
      <c r="F183" s="188"/>
      <c r="G183" s="189"/>
      <c r="H183" s="63">
        <v>900</v>
      </c>
      <c r="I183" s="92">
        <v>45594</v>
      </c>
      <c r="J183" s="92">
        <v>45594</v>
      </c>
      <c r="K183" s="92"/>
      <c r="L183" s="64">
        <v>15</v>
      </c>
      <c r="M183" s="65" t="s">
        <v>119</v>
      </c>
      <c r="N183" s="66"/>
      <c r="O183" s="168"/>
      <c r="P183" s="66"/>
      <c r="Q183" s="66"/>
      <c r="R183" s="66"/>
      <c r="S183" s="66"/>
      <c r="T183" s="68">
        <v>1480</v>
      </c>
      <c r="U183" s="63"/>
      <c r="V183" s="63"/>
      <c r="W183" s="63"/>
      <c r="X183" s="63"/>
      <c r="Y183" s="63"/>
      <c r="Z183" s="63">
        <v>1480</v>
      </c>
      <c r="AA183" s="63"/>
      <c r="AB183" s="69"/>
      <c r="AC183" s="63">
        <v>1480</v>
      </c>
      <c r="AD183" s="66">
        <f t="shared" si="43"/>
        <v>16.440000000000055</v>
      </c>
      <c r="AE183" s="67">
        <v>1463.56</v>
      </c>
      <c r="AF183" s="68">
        <v>0</v>
      </c>
      <c r="AG183" s="63"/>
      <c r="AH183" s="63"/>
      <c r="AI183" s="63"/>
      <c r="AJ183" s="63"/>
      <c r="AK183" s="63"/>
      <c r="AL183" s="63">
        <v>0</v>
      </c>
      <c r="AM183" s="63"/>
      <c r="AN183" s="69"/>
      <c r="AO183" s="69">
        <v>98.64</v>
      </c>
      <c r="AP183" s="69"/>
      <c r="AQ183" s="63"/>
      <c r="AR183" s="66">
        <v>98.64</v>
      </c>
      <c r="AS183" s="67">
        <f>-AR183</f>
        <v>-98.64</v>
      </c>
      <c r="AT183" s="68">
        <f t="shared" si="53"/>
        <v>1480</v>
      </c>
      <c r="AU183" s="63"/>
      <c r="AV183" s="63"/>
      <c r="AW183" s="63"/>
      <c r="AX183" s="63"/>
      <c r="AY183" s="63"/>
      <c r="AZ183" s="63">
        <v>1480</v>
      </c>
      <c r="BA183" s="63"/>
      <c r="BB183" s="69"/>
      <c r="BC183" s="63">
        <v>1480</v>
      </c>
      <c r="BD183" s="66">
        <f t="shared" si="61"/>
        <v>115.08000000000015</v>
      </c>
      <c r="BE183" s="67">
        <f>AE183+AF183-AR183</f>
        <v>1364.9199999999998</v>
      </c>
      <c r="BF183" s="57"/>
      <c r="BG183" s="90">
        <f t="shared" si="60"/>
        <v>1364.9199999999998</v>
      </c>
      <c r="BH183" s="91"/>
      <c r="BI183" s="91"/>
      <c r="BJ183" s="73"/>
      <c r="BK183" s="73"/>
      <c r="BL183" s="73"/>
      <c r="BM183" s="73"/>
      <c r="BN183" s="73"/>
      <c r="BO183" s="73"/>
      <c r="BP183" s="73"/>
      <c r="BQ183" s="72"/>
      <c r="BR183" s="73"/>
      <c r="BS183" s="74"/>
    </row>
    <row r="184" spans="2:71" s="47" customFormat="1" ht="12.75" customHeight="1" x14ac:dyDescent="0.2">
      <c r="B184" s="48"/>
      <c r="C184" s="187" t="s">
        <v>296</v>
      </c>
      <c r="D184" s="188"/>
      <c r="E184" s="188"/>
      <c r="F184" s="188"/>
      <c r="G184" s="189"/>
      <c r="H184" s="63">
        <v>891</v>
      </c>
      <c r="I184" s="92">
        <v>45400</v>
      </c>
      <c r="J184" s="92">
        <v>45400</v>
      </c>
      <c r="K184" s="92"/>
      <c r="L184" s="64">
        <v>10</v>
      </c>
      <c r="M184" s="65" t="s">
        <v>119</v>
      </c>
      <c r="N184" s="66"/>
      <c r="O184" s="168" t="s">
        <v>120</v>
      </c>
      <c r="P184" s="66"/>
      <c r="Q184" s="66"/>
      <c r="R184" s="66"/>
      <c r="S184" s="66"/>
      <c r="T184" s="68">
        <v>1468.59</v>
      </c>
      <c r="U184" s="63"/>
      <c r="V184" s="63"/>
      <c r="W184" s="63"/>
      <c r="X184" s="63"/>
      <c r="Y184" s="63"/>
      <c r="Z184" s="63">
        <f>T184</f>
        <v>1468.59</v>
      </c>
      <c r="AA184" s="63"/>
      <c r="AB184" s="69"/>
      <c r="AC184" s="63">
        <f>Z184</f>
        <v>1468.59</v>
      </c>
      <c r="AD184" s="66">
        <f t="shared" si="43"/>
        <v>97.839999999999918</v>
      </c>
      <c r="AE184" s="67">
        <v>1370.75</v>
      </c>
      <c r="AF184" s="68">
        <v>0</v>
      </c>
      <c r="AG184" s="63"/>
      <c r="AH184" s="63"/>
      <c r="AI184" s="63"/>
      <c r="AJ184" s="63"/>
      <c r="AK184" s="63"/>
      <c r="AL184" s="63">
        <v>0</v>
      </c>
      <c r="AM184" s="63"/>
      <c r="AN184" s="69"/>
      <c r="AO184" s="69">
        <v>146.76</v>
      </c>
      <c r="AP184" s="69"/>
      <c r="AQ184" s="63"/>
      <c r="AR184" s="66">
        <v>146.76</v>
      </c>
      <c r="AS184" s="67">
        <f t="shared" si="54"/>
        <v>-146.76</v>
      </c>
      <c r="AT184" s="68">
        <f>T184+AF184</f>
        <v>1468.59</v>
      </c>
      <c r="AU184" s="63"/>
      <c r="AV184" s="63"/>
      <c r="AW184" s="63"/>
      <c r="AX184" s="63"/>
      <c r="AY184" s="63"/>
      <c r="AZ184" s="63">
        <v>1468.59</v>
      </c>
      <c r="BA184" s="63"/>
      <c r="BB184" s="69"/>
      <c r="BC184" s="63">
        <v>1468.59</v>
      </c>
      <c r="BD184" s="66">
        <f t="shared" si="61"/>
        <v>244.59999999999991</v>
      </c>
      <c r="BE184" s="67">
        <f t="shared" si="56"/>
        <v>1223.99</v>
      </c>
      <c r="BF184" s="57"/>
      <c r="BG184" s="90">
        <f t="shared" si="60"/>
        <v>1223.99</v>
      </c>
      <c r="BH184" s="91"/>
      <c r="BI184" s="91"/>
      <c r="BJ184" s="73"/>
      <c r="BK184" s="73"/>
      <c r="BL184" s="73"/>
      <c r="BM184" s="73"/>
      <c r="BN184" s="73"/>
      <c r="BO184" s="73"/>
      <c r="BP184" s="73"/>
      <c r="BQ184" s="72"/>
      <c r="BR184" s="73"/>
      <c r="BS184" s="74"/>
    </row>
    <row r="185" spans="2:71" s="47" customFormat="1" ht="12.75" customHeight="1" x14ac:dyDescent="0.2">
      <c r="B185" s="48"/>
      <c r="C185" s="187" t="s">
        <v>297</v>
      </c>
      <c r="D185" s="188"/>
      <c r="E185" s="188"/>
      <c r="F185" s="188"/>
      <c r="G185" s="189"/>
      <c r="H185" s="63">
        <v>892</v>
      </c>
      <c r="I185" s="92">
        <v>45400</v>
      </c>
      <c r="J185" s="92">
        <v>45400</v>
      </c>
      <c r="K185" s="92"/>
      <c r="L185" s="64">
        <v>10</v>
      </c>
      <c r="M185" s="65" t="s">
        <v>119</v>
      </c>
      <c r="N185" s="66"/>
      <c r="O185" s="168" t="s">
        <v>120</v>
      </c>
      <c r="P185" s="66"/>
      <c r="Q185" s="66"/>
      <c r="R185" s="66"/>
      <c r="S185" s="66"/>
      <c r="T185" s="68">
        <v>1468.59</v>
      </c>
      <c r="U185" s="63"/>
      <c r="V185" s="63"/>
      <c r="W185" s="63"/>
      <c r="X185" s="63"/>
      <c r="Y185" s="63"/>
      <c r="Z185" s="63">
        <f>T185</f>
        <v>1468.59</v>
      </c>
      <c r="AA185" s="63"/>
      <c r="AB185" s="69"/>
      <c r="AC185" s="63">
        <f>Z185</f>
        <v>1468.59</v>
      </c>
      <c r="AD185" s="66">
        <f t="shared" si="43"/>
        <v>97.839999999999918</v>
      </c>
      <c r="AE185" s="67">
        <v>1370.75</v>
      </c>
      <c r="AF185" s="68">
        <v>0</v>
      </c>
      <c r="AG185" s="63"/>
      <c r="AH185" s="63"/>
      <c r="AI185" s="63"/>
      <c r="AJ185" s="63"/>
      <c r="AK185" s="63"/>
      <c r="AL185" s="63">
        <v>0</v>
      </c>
      <c r="AM185" s="63"/>
      <c r="AN185" s="69"/>
      <c r="AO185" s="69">
        <v>146.76</v>
      </c>
      <c r="AP185" s="69"/>
      <c r="AQ185" s="63"/>
      <c r="AR185" s="66">
        <f>AO185</f>
        <v>146.76</v>
      </c>
      <c r="AS185" s="67">
        <f t="shared" si="54"/>
        <v>-146.76</v>
      </c>
      <c r="AT185" s="68">
        <f t="shared" si="53"/>
        <v>1468.59</v>
      </c>
      <c r="AU185" s="63"/>
      <c r="AV185" s="63"/>
      <c r="AW185" s="63"/>
      <c r="AX185" s="63"/>
      <c r="AY185" s="63"/>
      <c r="AZ185" s="63">
        <v>1468.59</v>
      </c>
      <c r="BA185" s="63"/>
      <c r="BB185" s="69"/>
      <c r="BC185" s="63">
        <v>1468.59</v>
      </c>
      <c r="BD185" s="66">
        <f t="shared" si="61"/>
        <v>244.59999999999991</v>
      </c>
      <c r="BE185" s="67">
        <f t="shared" si="56"/>
        <v>1223.99</v>
      </c>
      <c r="BF185" s="57"/>
      <c r="BG185" s="90">
        <f t="shared" si="60"/>
        <v>1223.99</v>
      </c>
      <c r="BH185" s="91"/>
      <c r="BI185" s="91"/>
      <c r="BJ185" s="73"/>
      <c r="BK185" s="73"/>
      <c r="BL185" s="73"/>
      <c r="BM185" s="73"/>
      <c r="BN185" s="73"/>
      <c r="BO185" s="73"/>
      <c r="BP185" s="73"/>
      <c r="BQ185" s="72"/>
      <c r="BR185" s="73"/>
      <c r="BS185" s="74"/>
    </row>
    <row r="186" spans="2:71" s="47" customFormat="1" ht="12.75" customHeight="1" x14ac:dyDescent="0.2">
      <c r="B186" s="48"/>
      <c r="C186" s="187" t="s">
        <v>298</v>
      </c>
      <c r="D186" s="188"/>
      <c r="E186" s="188"/>
      <c r="F186" s="188"/>
      <c r="G186" s="189"/>
      <c r="H186" s="63">
        <v>895</v>
      </c>
      <c r="I186" s="92">
        <v>45580</v>
      </c>
      <c r="J186" s="92">
        <v>45580</v>
      </c>
      <c r="K186" s="92"/>
      <c r="L186" s="64">
        <v>16</v>
      </c>
      <c r="M186" s="65" t="s">
        <v>119</v>
      </c>
      <c r="N186" s="66"/>
      <c r="O186" s="168" t="s">
        <v>120</v>
      </c>
      <c r="P186" s="66" t="s">
        <v>134</v>
      </c>
      <c r="Q186" s="66"/>
      <c r="R186" s="66"/>
      <c r="S186" s="66"/>
      <c r="T186" s="68">
        <v>7780</v>
      </c>
      <c r="U186" s="63"/>
      <c r="V186" s="63"/>
      <c r="W186" s="63"/>
      <c r="X186" s="63"/>
      <c r="Y186" s="63"/>
      <c r="Z186" s="63">
        <f>T186</f>
        <v>7780</v>
      </c>
      <c r="AA186" s="63"/>
      <c r="AB186" s="69"/>
      <c r="AC186" s="63">
        <f>Z186</f>
        <v>7780</v>
      </c>
      <c r="AD186" s="66">
        <f t="shared" si="43"/>
        <v>81.039999999999964</v>
      </c>
      <c r="AE186" s="67">
        <v>7698.96</v>
      </c>
      <c r="AF186" s="68">
        <v>0</v>
      </c>
      <c r="AG186" s="63"/>
      <c r="AH186" s="63"/>
      <c r="AI186" s="63"/>
      <c r="AJ186" s="63"/>
      <c r="AK186" s="63"/>
      <c r="AL186" s="63">
        <v>0</v>
      </c>
      <c r="AM186" s="63"/>
      <c r="AN186" s="69"/>
      <c r="AO186" s="69">
        <v>486.24</v>
      </c>
      <c r="AP186" s="69"/>
      <c r="AQ186" s="63"/>
      <c r="AR186" s="66">
        <v>486.24</v>
      </c>
      <c r="AS186" s="67">
        <f>-AR186</f>
        <v>-486.24</v>
      </c>
      <c r="AT186" s="68">
        <f t="shared" si="53"/>
        <v>7780</v>
      </c>
      <c r="AU186" s="63"/>
      <c r="AV186" s="63"/>
      <c r="AW186" s="63"/>
      <c r="AX186" s="63"/>
      <c r="AY186" s="63"/>
      <c r="AZ186" s="63">
        <v>7780</v>
      </c>
      <c r="BA186" s="63"/>
      <c r="BB186" s="69"/>
      <c r="BC186" s="63">
        <v>7780</v>
      </c>
      <c r="BD186" s="66">
        <f t="shared" si="61"/>
        <v>567.27999999999975</v>
      </c>
      <c r="BE186" s="67">
        <f t="shared" si="56"/>
        <v>7212.72</v>
      </c>
      <c r="BF186" s="57"/>
      <c r="BG186" s="90">
        <f t="shared" si="60"/>
        <v>7212.72</v>
      </c>
      <c r="BH186" s="91"/>
      <c r="BI186" s="91"/>
      <c r="BJ186" s="73"/>
      <c r="BK186" s="73"/>
      <c r="BL186" s="73"/>
      <c r="BM186" s="73"/>
      <c r="BN186" s="73"/>
      <c r="BO186" s="73"/>
      <c r="BP186" s="73"/>
      <c r="BQ186" s="72"/>
      <c r="BR186" s="73"/>
      <c r="BS186" s="74"/>
    </row>
    <row r="187" spans="2:71" s="47" customFormat="1" ht="12.75" customHeight="1" x14ac:dyDescent="0.2">
      <c r="B187" s="48" t="s">
        <v>235</v>
      </c>
      <c r="C187" s="187" t="s">
        <v>299</v>
      </c>
      <c r="D187" s="188"/>
      <c r="E187" s="188"/>
      <c r="F187" s="188"/>
      <c r="G187" s="189"/>
      <c r="H187" s="63">
        <v>909</v>
      </c>
      <c r="I187" s="92">
        <v>45933</v>
      </c>
      <c r="J187" s="92">
        <v>51412</v>
      </c>
      <c r="K187" s="92"/>
      <c r="L187" s="64">
        <v>15</v>
      </c>
      <c r="M187" s="65" t="s">
        <v>119</v>
      </c>
      <c r="N187" s="66"/>
      <c r="O187" s="168"/>
      <c r="P187" s="66"/>
      <c r="Q187" s="66"/>
      <c r="R187" s="66"/>
      <c r="S187" s="66"/>
      <c r="T187" s="68">
        <v>0</v>
      </c>
      <c r="U187" s="63"/>
      <c r="V187" s="63"/>
      <c r="W187" s="63"/>
      <c r="X187" s="63"/>
      <c r="Y187" s="63"/>
      <c r="Z187" s="63">
        <v>0</v>
      </c>
      <c r="AA187" s="63"/>
      <c r="AB187" s="69"/>
      <c r="AC187" s="63">
        <v>0</v>
      </c>
      <c r="AD187" s="66">
        <v>0</v>
      </c>
      <c r="AE187" s="67">
        <v>0</v>
      </c>
      <c r="AF187" s="68">
        <v>14000</v>
      </c>
      <c r="AG187" s="63"/>
      <c r="AH187" s="63"/>
      <c r="AI187" s="63"/>
      <c r="AJ187" s="63"/>
      <c r="AK187" s="63"/>
      <c r="AL187" s="63">
        <v>14000</v>
      </c>
      <c r="AM187" s="63"/>
      <c r="AN187" s="69"/>
      <c r="AO187" s="69">
        <v>155.54</v>
      </c>
      <c r="AP187" s="69"/>
      <c r="AQ187" s="63"/>
      <c r="AR187" s="66">
        <v>155.54</v>
      </c>
      <c r="AS187" s="67">
        <f>-AR187</f>
        <v>-155.54</v>
      </c>
      <c r="AT187" s="68">
        <f>T187+AF187</f>
        <v>14000</v>
      </c>
      <c r="AU187" s="63"/>
      <c r="AV187" s="63"/>
      <c r="AW187" s="63"/>
      <c r="AX187" s="63"/>
      <c r="AY187" s="63"/>
      <c r="AZ187" s="63">
        <v>14000</v>
      </c>
      <c r="BA187" s="63"/>
      <c r="BB187" s="69"/>
      <c r="BC187" s="63">
        <v>14000</v>
      </c>
      <c r="BD187" s="66">
        <f t="shared" si="61"/>
        <v>155.54000000000087</v>
      </c>
      <c r="BE187" s="67">
        <f>AE187+AF187-AR187</f>
        <v>13844.46</v>
      </c>
      <c r="BF187" s="57"/>
      <c r="BG187" s="90">
        <f t="shared" si="60"/>
        <v>13844.46</v>
      </c>
      <c r="BH187" s="91"/>
      <c r="BI187" s="91"/>
      <c r="BJ187" s="73"/>
      <c r="BK187" s="73"/>
      <c r="BL187" s="73"/>
      <c r="BM187" s="73"/>
      <c r="BN187" s="73"/>
      <c r="BO187" s="73"/>
      <c r="BP187" s="73"/>
      <c r="BQ187" s="72"/>
      <c r="BR187" s="73"/>
      <c r="BS187" s="74"/>
    </row>
    <row r="188" spans="2:71" s="47" customFormat="1" ht="12.75" customHeight="1" x14ac:dyDescent="0.2">
      <c r="B188" s="48" t="s">
        <v>235</v>
      </c>
      <c r="C188" s="187" t="s">
        <v>300</v>
      </c>
      <c r="D188" s="188"/>
      <c r="E188" s="188"/>
      <c r="F188" s="188"/>
      <c r="G188" s="189"/>
      <c r="H188" s="63">
        <v>902</v>
      </c>
      <c r="I188" s="92">
        <v>45728</v>
      </c>
      <c r="J188" s="92">
        <v>51207</v>
      </c>
      <c r="K188" s="92"/>
      <c r="L188" s="64">
        <v>15</v>
      </c>
      <c r="M188" s="65" t="s">
        <v>119</v>
      </c>
      <c r="N188" s="66"/>
      <c r="O188" s="168"/>
      <c r="P188" s="66"/>
      <c r="Q188" s="66"/>
      <c r="R188" s="66"/>
      <c r="S188" s="66"/>
      <c r="T188" s="68">
        <v>0</v>
      </c>
      <c r="U188" s="63"/>
      <c r="V188" s="63"/>
      <c r="W188" s="63"/>
      <c r="X188" s="63"/>
      <c r="Y188" s="63"/>
      <c r="Z188" s="63">
        <v>0</v>
      </c>
      <c r="AA188" s="63"/>
      <c r="AB188" s="69"/>
      <c r="AC188" s="63">
        <v>0</v>
      </c>
      <c r="AD188" s="66">
        <v>0</v>
      </c>
      <c r="AE188" s="67"/>
      <c r="AF188" s="68">
        <v>1300</v>
      </c>
      <c r="AG188" s="63"/>
      <c r="AH188" s="63"/>
      <c r="AI188" s="63"/>
      <c r="AJ188" s="63"/>
      <c r="AK188" s="63"/>
      <c r="AL188" s="63">
        <v>1300</v>
      </c>
      <c r="AM188" s="63"/>
      <c r="AN188" s="69"/>
      <c r="AO188" s="69">
        <v>64.98</v>
      </c>
      <c r="AP188" s="69"/>
      <c r="AQ188" s="63"/>
      <c r="AR188" s="66">
        <v>64.98</v>
      </c>
      <c r="AS188" s="67">
        <f>-AR188</f>
        <v>-64.98</v>
      </c>
      <c r="AT188" s="68">
        <f>T188+AF188</f>
        <v>1300</v>
      </c>
      <c r="AU188" s="63"/>
      <c r="AV188" s="63"/>
      <c r="AW188" s="63"/>
      <c r="AX188" s="63"/>
      <c r="AY188" s="63"/>
      <c r="AZ188" s="63">
        <f>AT188</f>
        <v>1300</v>
      </c>
      <c r="BA188" s="63"/>
      <c r="BB188" s="69"/>
      <c r="BC188" s="63">
        <v>1300</v>
      </c>
      <c r="BD188" s="66">
        <f t="shared" si="61"/>
        <v>64.980000000000018</v>
      </c>
      <c r="BE188" s="67">
        <f>AE188+AF188-AR188</f>
        <v>1235.02</v>
      </c>
      <c r="BF188" s="57"/>
      <c r="BG188" s="90">
        <f t="shared" si="60"/>
        <v>1235.02</v>
      </c>
      <c r="BH188" s="91"/>
      <c r="BI188" s="91"/>
      <c r="BJ188" s="73"/>
      <c r="BK188" s="73"/>
      <c r="BL188" s="73"/>
      <c r="BM188" s="73"/>
      <c r="BN188" s="73"/>
      <c r="BO188" s="73"/>
      <c r="BP188" s="73"/>
      <c r="BQ188" s="72"/>
      <c r="BR188" s="73"/>
      <c r="BS188" s="74"/>
    </row>
    <row r="189" spans="2:71" s="47" customFormat="1" ht="12.75" customHeight="1" x14ac:dyDescent="0.2">
      <c r="B189" s="48" t="s">
        <v>235</v>
      </c>
      <c r="C189" s="187" t="s">
        <v>301</v>
      </c>
      <c r="D189" s="188"/>
      <c r="E189" s="188"/>
      <c r="F189" s="188"/>
      <c r="G189" s="189"/>
      <c r="H189" s="63">
        <v>910</v>
      </c>
      <c r="I189" s="92">
        <v>45951</v>
      </c>
      <c r="J189" s="92">
        <v>55082</v>
      </c>
      <c r="K189" s="92"/>
      <c r="L189" s="64">
        <v>25</v>
      </c>
      <c r="M189" s="65" t="s">
        <v>119</v>
      </c>
      <c r="N189" s="66"/>
      <c r="O189" s="174"/>
      <c r="P189" s="66"/>
      <c r="Q189" s="66"/>
      <c r="R189" s="66"/>
      <c r="S189" s="66"/>
      <c r="T189" s="68">
        <v>0</v>
      </c>
      <c r="U189" s="63"/>
      <c r="V189" s="63"/>
      <c r="W189" s="63"/>
      <c r="X189" s="63"/>
      <c r="Y189" s="63"/>
      <c r="Z189" s="63">
        <v>0</v>
      </c>
      <c r="AA189" s="63"/>
      <c r="AB189" s="69"/>
      <c r="AC189" s="63">
        <v>0</v>
      </c>
      <c r="AD189" s="66">
        <v>0</v>
      </c>
      <c r="AE189" s="67">
        <v>0</v>
      </c>
      <c r="AF189" s="68">
        <v>14930</v>
      </c>
      <c r="AG189" s="63"/>
      <c r="AH189" s="63"/>
      <c r="AI189" s="63"/>
      <c r="AJ189" s="63"/>
      <c r="AK189" s="63"/>
      <c r="AL189" s="63">
        <f>AF189</f>
        <v>14930</v>
      </c>
      <c r="AM189" s="63"/>
      <c r="AN189" s="69"/>
      <c r="AO189" s="69">
        <v>99.52</v>
      </c>
      <c r="AP189" s="69"/>
      <c r="AQ189" s="63"/>
      <c r="AR189" s="66">
        <v>99.52</v>
      </c>
      <c r="AS189" s="67">
        <f>-AR189</f>
        <v>-99.52</v>
      </c>
      <c r="AT189" s="68">
        <f>T189+AF189</f>
        <v>14930</v>
      </c>
      <c r="AU189" s="63"/>
      <c r="AV189" s="63"/>
      <c r="AW189" s="63"/>
      <c r="AX189" s="63"/>
      <c r="AY189" s="63"/>
      <c r="AZ189" s="63">
        <f>AT189</f>
        <v>14930</v>
      </c>
      <c r="BA189" s="63"/>
      <c r="BB189" s="69"/>
      <c r="BC189" s="63">
        <f>AZ189</f>
        <v>14930</v>
      </c>
      <c r="BD189" s="66">
        <f t="shared" si="61"/>
        <v>99.520000000000437</v>
      </c>
      <c r="BE189" s="67">
        <f>AE189+AF189-AR189</f>
        <v>14830.48</v>
      </c>
      <c r="BF189" s="57"/>
      <c r="BG189" s="90">
        <f t="shared" si="60"/>
        <v>14830.48</v>
      </c>
      <c r="BH189" s="91"/>
      <c r="BI189" s="91"/>
      <c r="BJ189" s="73"/>
      <c r="BK189" s="73"/>
      <c r="BL189" s="73"/>
      <c r="BM189" s="73"/>
      <c r="BN189" s="73"/>
      <c r="BO189" s="73"/>
      <c r="BP189" s="73"/>
      <c r="BQ189" s="72"/>
      <c r="BR189" s="73"/>
      <c r="BS189" s="74"/>
    </row>
    <row r="190" spans="2:71" s="47" customFormat="1" ht="12.75" customHeight="1" x14ac:dyDescent="0.2">
      <c r="B190" s="62" t="s">
        <v>235</v>
      </c>
      <c r="C190" s="187" t="s">
        <v>302</v>
      </c>
      <c r="D190" s="188"/>
      <c r="E190" s="188"/>
      <c r="F190" s="188"/>
      <c r="G190" s="189"/>
      <c r="H190" s="63">
        <v>908</v>
      </c>
      <c r="I190" s="92">
        <v>45933</v>
      </c>
      <c r="J190" s="92">
        <v>53238</v>
      </c>
      <c r="K190" s="92"/>
      <c r="L190" s="64">
        <v>20</v>
      </c>
      <c r="M190" s="65" t="s">
        <v>119</v>
      </c>
      <c r="N190" s="66"/>
      <c r="O190" s="66"/>
      <c r="P190" s="66"/>
      <c r="Q190" s="66"/>
      <c r="R190" s="66"/>
      <c r="S190" s="66"/>
      <c r="T190" s="68">
        <v>0</v>
      </c>
      <c r="U190" s="63"/>
      <c r="V190" s="63"/>
      <c r="W190" s="63"/>
      <c r="X190" s="63"/>
      <c r="Y190" s="63"/>
      <c r="Z190" s="63">
        <v>0</v>
      </c>
      <c r="AA190" s="63"/>
      <c r="AB190" s="69"/>
      <c r="AC190" s="63">
        <v>0</v>
      </c>
      <c r="AD190" s="66">
        <v>0</v>
      </c>
      <c r="AE190" s="67">
        <v>0</v>
      </c>
      <c r="AF190" s="68">
        <v>10000</v>
      </c>
      <c r="AG190" s="63"/>
      <c r="AH190" s="63"/>
      <c r="AI190" s="63"/>
      <c r="AJ190" s="63"/>
      <c r="AK190" s="63"/>
      <c r="AL190" s="63">
        <v>10000</v>
      </c>
      <c r="AM190" s="63"/>
      <c r="AN190" s="69"/>
      <c r="AO190" s="69">
        <v>83.32</v>
      </c>
      <c r="AP190" s="69"/>
      <c r="AQ190" s="63"/>
      <c r="AR190" s="66">
        <v>83.32</v>
      </c>
      <c r="AS190" s="67">
        <f>-AR190</f>
        <v>-83.32</v>
      </c>
      <c r="AT190" s="68">
        <f>T190+AF190</f>
        <v>10000</v>
      </c>
      <c r="AU190" s="63"/>
      <c r="AV190" s="63"/>
      <c r="AW190" s="63"/>
      <c r="AX190" s="63"/>
      <c r="AY190" s="63"/>
      <c r="AZ190" s="63">
        <f>AT190</f>
        <v>10000</v>
      </c>
      <c r="BA190" s="63"/>
      <c r="BB190" s="69"/>
      <c r="BC190" s="63">
        <f>AZ190</f>
        <v>10000</v>
      </c>
      <c r="BD190" s="66">
        <f>BC190-BE190</f>
        <v>83.319999999999709</v>
      </c>
      <c r="BE190" s="67">
        <f>AF190-AR190</f>
        <v>9916.68</v>
      </c>
      <c r="BF190" s="57"/>
      <c r="BG190" s="90">
        <f>BE190</f>
        <v>9916.68</v>
      </c>
      <c r="BH190" s="91"/>
      <c r="BI190" s="91"/>
      <c r="BJ190" s="73"/>
      <c r="BK190" s="73"/>
      <c r="BL190" s="73"/>
      <c r="BM190" s="73"/>
      <c r="BN190" s="73"/>
      <c r="BO190" s="73"/>
      <c r="BP190" s="73"/>
      <c r="BQ190" s="72"/>
      <c r="BR190" s="73"/>
      <c r="BS190" s="73"/>
    </row>
    <row r="191" spans="2:71" s="47" customFormat="1" ht="12.75" customHeight="1" x14ac:dyDescent="0.2">
      <c r="B191" s="48"/>
      <c r="C191" s="202" t="s">
        <v>303</v>
      </c>
      <c r="D191" s="203"/>
      <c r="E191" s="203"/>
      <c r="F191" s="203"/>
      <c r="G191" s="204"/>
      <c r="H191" s="63">
        <v>287</v>
      </c>
      <c r="I191" s="92">
        <v>36264</v>
      </c>
      <c r="J191" s="92">
        <v>36264</v>
      </c>
      <c r="K191" s="92"/>
      <c r="L191" s="64">
        <v>10</v>
      </c>
      <c r="M191" s="65" t="s">
        <v>122</v>
      </c>
      <c r="N191" s="66"/>
      <c r="O191" s="66"/>
      <c r="P191" s="66"/>
      <c r="Q191" s="66"/>
      <c r="R191" s="66"/>
      <c r="S191" s="66"/>
      <c r="T191" s="68">
        <v>2272.54</v>
      </c>
      <c r="U191" s="63"/>
      <c r="V191" s="63"/>
      <c r="W191" s="63"/>
      <c r="X191" s="63"/>
      <c r="Y191" s="63"/>
      <c r="Z191" s="63">
        <v>2272.54</v>
      </c>
      <c r="AA191" s="63"/>
      <c r="AB191" s="69">
        <v>0.28999999999999998</v>
      </c>
      <c r="AC191" s="63"/>
      <c r="AD191" s="66"/>
      <c r="AE191" s="67"/>
      <c r="AF191" s="68">
        <v>0</v>
      </c>
      <c r="AG191" s="63"/>
      <c r="AH191" s="63"/>
      <c r="AI191" s="63"/>
      <c r="AJ191" s="63"/>
      <c r="AK191" s="63"/>
      <c r="AL191" s="63">
        <v>0</v>
      </c>
      <c r="AM191" s="63"/>
      <c r="AN191" s="69"/>
      <c r="AO191" s="63"/>
      <c r="AP191" s="63">
        <v>0</v>
      </c>
      <c r="AQ191" s="63">
        <v>0</v>
      </c>
      <c r="AR191" s="66"/>
      <c r="AS191" s="67"/>
      <c r="AT191" s="68">
        <f t="shared" si="53"/>
        <v>2272.54</v>
      </c>
      <c r="AU191" s="63"/>
      <c r="AV191" s="63">
        <f t="shared" ref="AV191:AV218" si="62">V191</f>
        <v>0</v>
      </c>
      <c r="AW191" s="63"/>
      <c r="AX191" s="63"/>
      <c r="AY191" s="63"/>
      <c r="AZ191" s="63">
        <f t="shared" si="48"/>
        <v>2272.54</v>
      </c>
      <c r="BA191" s="63"/>
      <c r="BB191" s="69">
        <f>AB191+AP191</f>
        <v>0.28999999999999998</v>
      </c>
      <c r="BC191" s="63"/>
      <c r="BD191" s="66"/>
      <c r="BE191" s="67"/>
      <c r="BF191" s="57"/>
      <c r="BG191" s="90"/>
      <c r="BH191" s="91"/>
      <c r="BI191" s="91"/>
      <c r="BJ191" s="73"/>
      <c r="BK191" s="73"/>
      <c r="BL191" s="73"/>
      <c r="BM191" s="73"/>
      <c r="BN191" s="73"/>
      <c r="BO191" s="73"/>
      <c r="BP191" s="73"/>
      <c r="BQ191" s="72"/>
      <c r="BR191" s="73"/>
      <c r="BS191" s="74"/>
    </row>
    <row r="192" spans="2:71" s="47" customFormat="1" ht="12.75" customHeight="1" x14ac:dyDescent="0.2">
      <c r="B192" s="48"/>
      <c r="C192" s="187" t="s">
        <v>304</v>
      </c>
      <c r="D192" s="188"/>
      <c r="E192" s="188"/>
      <c r="F192" s="188"/>
      <c r="G192" s="189"/>
      <c r="H192" s="63">
        <v>470</v>
      </c>
      <c r="I192" s="92">
        <v>39285</v>
      </c>
      <c r="J192" s="92">
        <v>39285</v>
      </c>
      <c r="K192" s="92"/>
      <c r="L192" s="64">
        <v>6</v>
      </c>
      <c r="M192" s="65" t="s">
        <v>122</v>
      </c>
      <c r="N192" s="66"/>
      <c r="O192" s="66"/>
      <c r="P192" s="66"/>
      <c r="Q192" s="66"/>
      <c r="R192" s="66"/>
      <c r="S192" s="66"/>
      <c r="T192" s="68">
        <v>450.38</v>
      </c>
      <c r="U192" s="63"/>
      <c r="V192" s="63"/>
      <c r="W192" s="63"/>
      <c r="X192" s="63"/>
      <c r="Y192" s="63"/>
      <c r="Z192" s="63">
        <v>450.38</v>
      </c>
      <c r="AA192" s="63"/>
      <c r="AB192" s="69">
        <v>0.28999999999999998</v>
      </c>
      <c r="AC192" s="63"/>
      <c r="AD192" s="66"/>
      <c r="AE192" s="67"/>
      <c r="AF192" s="68">
        <v>0</v>
      </c>
      <c r="AG192" s="63"/>
      <c r="AH192" s="63"/>
      <c r="AI192" s="63"/>
      <c r="AJ192" s="63"/>
      <c r="AK192" s="63"/>
      <c r="AL192" s="63">
        <v>0</v>
      </c>
      <c r="AM192" s="63"/>
      <c r="AN192" s="69"/>
      <c r="AO192" s="63"/>
      <c r="AP192" s="63">
        <v>0</v>
      </c>
      <c r="AQ192" s="63">
        <v>0</v>
      </c>
      <c r="AR192" s="66"/>
      <c r="AS192" s="67"/>
      <c r="AT192" s="68">
        <f t="shared" si="53"/>
        <v>450.38</v>
      </c>
      <c r="AU192" s="63"/>
      <c r="AV192" s="63">
        <f t="shared" si="62"/>
        <v>0</v>
      </c>
      <c r="AW192" s="63"/>
      <c r="AX192" s="63"/>
      <c r="AY192" s="63"/>
      <c r="AZ192" s="63">
        <f t="shared" si="48"/>
        <v>450.38</v>
      </c>
      <c r="BA192" s="63"/>
      <c r="BB192" s="69">
        <f>AB192+AP192</f>
        <v>0.28999999999999998</v>
      </c>
      <c r="BC192" s="63"/>
      <c r="BD192" s="66"/>
      <c r="BE192" s="67"/>
      <c r="BF192" s="57"/>
      <c r="BG192" s="90"/>
      <c r="BH192" s="91"/>
      <c r="BI192" s="91"/>
      <c r="BJ192" s="73"/>
      <c r="BK192" s="73"/>
      <c r="BL192" s="73"/>
      <c r="BM192" s="73"/>
      <c r="BN192" s="73"/>
      <c r="BO192" s="73"/>
      <c r="BP192" s="73"/>
      <c r="BQ192" s="72"/>
      <c r="BR192" s="73"/>
      <c r="BS192" s="74"/>
    </row>
    <row r="193" spans="2:71" s="47" customFormat="1" ht="12.75" customHeight="1" x14ac:dyDescent="0.2">
      <c r="B193" s="48"/>
      <c r="C193" s="187" t="s">
        <v>305</v>
      </c>
      <c r="D193" s="188"/>
      <c r="E193" s="188"/>
      <c r="F193" s="188"/>
      <c r="G193" s="189"/>
      <c r="H193" s="63">
        <v>268</v>
      </c>
      <c r="I193" s="92">
        <v>35065</v>
      </c>
      <c r="J193" s="92">
        <v>35065</v>
      </c>
      <c r="K193" s="92"/>
      <c r="L193" s="64">
        <v>7</v>
      </c>
      <c r="M193" s="65" t="s">
        <v>119</v>
      </c>
      <c r="N193" s="66"/>
      <c r="O193" s="66"/>
      <c r="P193" s="66"/>
      <c r="Q193" s="66"/>
      <c r="R193" s="66"/>
      <c r="S193" s="66"/>
      <c r="T193" s="68">
        <v>218.66</v>
      </c>
      <c r="U193" s="63"/>
      <c r="V193" s="63"/>
      <c r="W193" s="63"/>
      <c r="X193" s="63"/>
      <c r="Y193" s="63"/>
      <c r="Z193" s="63">
        <v>218.66</v>
      </c>
      <c r="AA193" s="63"/>
      <c r="AB193" s="69"/>
      <c r="AC193" s="63">
        <v>218.66</v>
      </c>
      <c r="AD193" s="66">
        <f>AC193-AE193</f>
        <v>218.07999999999998</v>
      </c>
      <c r="AE193" s="67">
        <v>0.57999999999999996</v>
      </c>
      <c r="AF193" s="68">
        <v>0</v>
      </c>
      <c r="AG193" s="63"/>
      <c r="AH193" s="63"/>
      <c r="AI193" s="63"/>
      <c r="AJ193" s="63"/>
      <c r="AK193" s="63"/>
      <c r="AL193" s="63">
        <v>0</v>
      </c>
      <c r="AM193" s="63"/>
      <c r="AN193" s="69"/>
      <c r="AO193" s="63"/>
      <c r="AP193" s="63">
        <v>0</v>
      </c>
      <c r="AQ193" s="63">
        <v>0</v>
      </c>
      <c r="AR193" s="66"/>
      <c r="AS193" s="67"/>
      <c r="AT193" s="68">
        <f t="shared" si="53"/>
        <v>218.66</v>
      </c>
      <c r="AU193" s="63"/>
      <c r="AV193" s="63">
        <f t="shared" si="62"/>
        <v>0</v>
      </c>
      <c r="AW193" s="63"/>
      <c r="AX193" s="63"/>
      <c r="AY193" s="63"/>
      <c r="AZ193" s="63">
        <f t="shared" si="48"/>
        <v>218.66</v>
      </c>
      <c r="BA193" s="63"/>
      <c r="BB193" s="69">
        <f>AB193+AP193</f>
        <v>0</v>
      </c>
      <c r="BC193" s="63">
        <v>218.66</v>
      </c>
      <c r="BD193" s="66">
        <f>BC193-BE193</f>
        <v>218.07999999999998</v>
      </c>
      <c r="BE193" s="67">
        <v>0.57999999999999996</v>
      </c>
      <c r="BF193" s="57"/>
      <c r="BG193" s="90">
        <v>0.57999999999999996</v>
      </c>
      <c r="BH193" s="91"/>
      <c r="BI193" s="91"/>
      <c r="BJ193" s="73"/>
      <c r="BK193" s="73"/>
      <c r="BL193" s="73"/>
      <c r="BM193" s="73"/>
      <c r="BN193" s="73"/>
      <c r="BO193" s="73"/>
      <c r="BP193" s="73"/>
      <c r="BQ193" s="72"/>
      <c r="BR193" s="73"/>
      <c r="BS193" s="74"/>
    </row>
    <row r="194" spans="2:71" s="47" customFormat="1" ht="12.75" customHeight="1" x14ac:dyDescent="0.2">
      <c r="B194" s="48"/>
      <c r="C194" s="187" t="s">
        <v>306</v>
      </c>
      <c r="D194" s="188"/>
      <c r="E194" s="188"/>
      <c r="F194" s="188"/>
      <c r="G194" s="189"/>
      <c r="H194" s="63">
        <v>291</v>
      </c>
      <c r="I194" s="92">
        <v>36161</v>
      </c>
      <c r="J194" s="92">
        <v>36161</v>
      </c>
      <c r="K194" s="92"/>
      <c r="L194" s="64">
        <v>6</v>
      </c>
      <c r="M194" s="65" t="s">
        <v>122</v>
      </c>
      <c r="N194" s="66"/>
      <c r="O194" s="66"/>
      <c r="P194" s="66"/>
      <c r="Q194" s="66"/>
      <c r="R194" s="66"/>
      <c r="S194" s="66"/>
      <c r="T194" s="68">
        <v>411.4</v>
      </c>
      <c r="U194" s="63"/>
      <c r="V194" s="63"/>
      <c r="W194" s="63"/>
      <c r="X194" s="63"/>
      <c r="Y194" s="63"/>
      <c r="Z194" s="63">
        <v>411.4</v>
      </c>
      <c r="AA194" s="63"/>
      <c r="AB194" s="69">
        <v>0.28999999999999998</v>
      </c>
      <c r="AC194" s="63"/>
      <c r="AD194" s="66"/>
      <c r="AE194" s="67"/>
      <c r="AF194" s="68">
        <v>0</v>
      </c>
      <c r="AG194" s="63"/>
      <c r="AH194" s="63"/>
      <c r="AI194" s="63"/>
      <c r="AJ194" s="63"/>
      <c r="AK194" s="63"/>
      <c r="AL194" s="63">
        <v>0</v>
      </c>
      <c r="AM194" s="63"/>
      <c r="AN194" s="69"/>
      <c r="AO194" s="63"/>
      <c r="AP194" s="63">
        <v>0</v>
      </c>
      <c r="AQ194" s="63">
        <v>0</v>
      </c>
      <c r="AR194" s="66"/>
      <c r="AS194" s="67"/>
      <c r="AT194" s="68">
        <f t="shared" si="53"/>
        <v>411.4</v>
      </c>
      <c r="AU194" s="63"/>
      <c r="AV194" s="63">
        <f t="shared" si="62"/>
        <v>0</v>
      </c>
      <c r="AW194" s="63"/>
      <c r="AX194" s="63"/>
      <c r="AY194" s="63"/>
      <c r="AZ194" s="63">
        <f t="shared" ref="AZ194:AZ270" si="63">AT194-AY194-AV194-AU194</f>
        <v>411.4</v>
      </c>
      <c r="BA194" s="63"/>
      <c r="BB194" s="69">
        <f>AB194+AP194</f>
        <v>0.28999999999999998</v>
      </c>
      <c r="BC194" s="63"/>
      <c r="BD194" s="66"/>
      <c r="BE194" s="67"/>
      <c r="BF194" s="57"/>
      <c r="BG194" s="90"/>
      <c r="BH194" s="91"/>
      <c r="BI194" s="91"/>
      <c r="BJ194" s="73"/>
      <c r="BK194" s="73"/>
      <c r="BL194" s="73"/>
      <c r="BM194" s="73"/>
      <c r="BN194" s="73"/>
      <c r="BO194" s="73"/>
      <c r="BP194" s="73"/>
      <c r="BQ194" s="72"/>
      <c r="BR194" s="73"/>
      <c r="BS194" s="74"/>
    </row>
    <row r="195" spans="2:71" s="47" customFormat="1" ht="12.75" customHeight="1" x14ac:dyDescent="0.2">
      <c r="B195" s="48"/>
      <c r="C195" s="187" t="s">
        <v>307</v>
      </c>
      <c r="D195" s="188"/>
      <c r="E195" s="188"/>
      <c r="F195" s="188"/>
      <c r="G195" s="189"/>
      <c r="H195" s="63">
        <v>124</v>
      </c>
      <c r="I195" s="92">
        <v>36285</v>
      </c>
      <c r="J195" s="92">
        <v>36285</v>
      </c>
      <c r="K195" s="92"/>
      <c r="L195" s="64">
        <v>7</v>
      </c>
      <c r="M195" s="65" t="s">
        <v>122</v>
      </c>
      <c r="N195" s="66"/>
      <c r="O195" s="66"/>
      <c r="P195" s="66"/>
      <c r="Q195" s="66"/>
      <c r="R195" s="66"/>
      <c r="S195" s="66"/>
      <c r="T195" s="68">
        <v>289.62</v>
      </c>
      <c r="U195" s="63"/>
      <c r="V195" s="63"/>
      <c r="W195" s="63"/>
      <c r="X195" s="63"/>
      <c r="Y195" s="63"/>
      <c r="Z195" s="63">
        <v>289.62</v>
      </c>
      <c r="AA195" s="63"/>
      <c r="AB195" s="69">
        <v>0.28999999999999998</v>
      </c>
      <c r="AC195" s="63"/>
      <c r="AD195" s="66"/>
      <c r="AE195" s="67"/>
      <c r="AF195" s="68">
        <v>0</v>
      </c>
      <c r="AG195" s="63"/>
      <c r="AH195" s="63"/>
      <c r="AI195" s="63"/>
      <c r="AJ195" s="63"/>
      <c r="AK195" s="63"/>
      <c r="AL195" s="63">
        <v>0</v>
      </c>
      <c r="AM195" s="63"/>
      <c r="AN195" s="69"/>
      <c r="AO195" s="63"/>
      <c r="AP195" s="63"/>
      <c r="AQ195" s="63"/>
      <c r="AR195" s="66"/>
      <c r="AS195" s="67"/>
      <c r="AT195" s="68">
        <f t="shared" si="53"/>
        <v>289.62</v>
      </c>
      <c r="AU195" s="63"/>
      <c r="AV195" s="63">
        <f t="shared" si="62"/>
        <v>0</v>
      </c>
      <c r="AW195" s="63"/>
      <c r="AX195" s="63"/>
      <c r="AY195" s="63"/>
      <c r="AZ195" s="63">
        <f t="shared" si="63"/>
        <v>289.62</v>
      </c>
      <c r="BA195" s="63"/>
      <c r="BB195" s="69">
        <f>AB195+AP195</f>
        <v>0.28999999999999998</v>
      </c>
      <c r="BC195" s="63"/>
      <c r="BD195" s="66"/>
      <c r="BE195" s="67"/>
      <c r="BF195" s="57"/>
      <c r="BG195" s="90"/>
      <c r="BH195" s="91"/>
      <c r="BI195" s="91"/>
      <c r="BJ195" s="73"/>
      <c r="BK195" s="73"/>
      <c r="BL195" s="73"/>
      <c r="BM195" s="73"/>
      <c r="BN195" s="73"/>
      <c r="BO195" s="73"/>
      <c r="BP195" s="73"/>
      <c r="BQ195" s="72"/>
      <c r="BR195" s="73"/>
      <c r="BS195" s="74"/>
    </row>
    <row r="196" spans="2:71" s="47" customFormat="1" ht="12.75" customHeight="1" x14ac:dyDescent="0.2">
      <c r="B196" s="48"/>
      <c r="C196" s="187" t="s">
        <v>308</v>
      </c>
      <c r="D196" s="188"/>
      <c r="E196" s="188"/>
      <c r="F196" s="188"/>
      <c r="G196" s="189"/>
      <c r="H196" s="63">
        <v>409</v>
      </c>
      <c r="I196" s="92">
        <v>38581</v>
      </c>
      <c r="J196" s="92">
        <v>38581</v>
      </c>
      <c r="K196" s="92"/>
      <c r="L196" s="64">
        <v>5</v>
      </c>
      <c r="M196" s="65" t="s">
        <v>122</v>
      </c>
      <c r="N196" s="66"/>
      <c r="O196" s="66"/>
      <c r="P196" s="66"/>
      <c r="Q196" s="66"/>
      <c r="R196" s="66"/>
      <c r="S196" s="66"/>
      <c r="T196" s="68">
        <v>1135.31</v>
      </c>
      <c r="U196" s="63"/>
      <c r="V196" s="63"/>
      <c r="W196" s="63"/>
      <c r="X196" s="63"/>
      <c r="Y196" s="63"/>
      <c r="Z196" s="63">
        <v>1135.31</v>
      </c>
      <c r="AA196" s="63"/>
      <c r="AB196" s="69">
        <v>0.28999999999999998</v>
      </c>
      <c r="AC196" s="63"/>
      <c r="AD196" s="66"/>
      <c r="AE196" s="67"/>
      <c r="AF196" s="68">
        <v>0</v>
      </c>
      <c r="AG196" s="63"/>
      <c r="AH196" s="63"/>
      <c r="AI196" s="63"/>
      <c r="AJ196" s="63"/>
      <c r="AK196" s="63"/>
      <c r="AL196" s="63">
        <v>0</v>
      </c>
      <c r="AM196" s="63"/>
      <c r="AN196" s="69"/>
      <c r="AO196" s="63"/>
      <c r="AP196" s="63">
        <v>0</v>
      </c>
      <c r="AQ196" s="63">
        <v>0</v>
      </c>
      <c r="AR196" s="66"/>
      <c r="AS196" s="67"/>
      <c r="AT196" s="68">
        <f t="shared" si="53"/>
        <v>1135.31</v>
      </c>
      <c r="AU196" s="63"/>
      <c r="AV196" s="63">
        <f t="shared" si="62"/>
        <v>0</v>
      </c>
      <c r="AW196" s="63"/>
      <c r="AX196" s="63"/>
      <c r="AY196" s="63"/>
      <c r="AZ196" s="63">
        <f t="shared" si="63"/>
        <v>1135.31</v>
      </c>
      <c r="BA196" s="63"/>
      <c r="BB196" s="69">
        <f>AB196-AP196</f>
        <v>0.28999999999999998</v>
      </c>
      <c r="BC196" s="63"/>
      <c r="BD196" s="66"/>
      <c r="BE196" s="67"/>
      <c r="BF196" s="57"/>
      <c r="BG196" s="90"/>
      <c r="BH196" s="91"/>
      <c r="BI196" s="91"/>
      <c r="BJ196" s="73"/>
      <c r="BK196" s="73"/>
      <c r="BL196" s="73"/>
      <c r="BM196" s="73"/>
      <c r="BN196" s="73"/>
      <c r="BO196" s="73"/>
      <c r="BP196" s="73"/>
      <c r="BQ196" s="72"/>
      <c r="BR196" s="73"/>
      <c r="BS196" s="74"/>
    </row>
    <row r="197" spans="2:71" s="47" customFormat="1" ht="12.75" customHeight="1" x14ac:dyDescent="0.2">
      <c r="B197" s="48"/>
      <c r="C197" s="187" t="s">
        <v>309</v>
      </c>
      <c r="D197" s="188"/>
      <c r="E197" s="188"/>
      <c r="F197" s="188"/>
      <c r="G197" s="189"/>
      <c r="H197" s="63">
        <v>264</v>
      </c>
      <c r="I197" s="92">
        <v>35400</v>
      </c>
      <c r="J197" s="92">
        <v>35400</v>
      </c>
      <c r="K197" s="92"/>
      <c r="L197" s="64">
        <v>7</v>
      </c>
      <c r="M197" s="65" t="s">
        <v>122</v>
      </c>
      <c r="N197" s="66"/>
      <c r="O197" s="66"/>
      <c r="P197" s="66"/>
      <c r="Q197" s="66"/>
      <c r="R197" s="66"/>
      <c r="S197" s="66"/>
      <c r="T197" s="68">
        <v>105.54</v>
      </c>
      <c r="U197" s="63"/>
      <c r="V197" s="63"/>
      <c r="W197" s="63"/>
      <c r="X197" s="63"/>
      <c r="Y197" s="63"/>
      <c r="Z197" s="63">
        <v>105.54</v>
      </c>
      <c r="AA197" s="63"/>
      <c r="AB197" s="69">
        <v>0.28999999999999998</v>
      </c>
      <c r="AC197" s="63"/>
      <c r="AD197" s="66"/>
      <c r="AE197" s="67"/>
      <c r="AF197" s="68">
        <v>0</v>
      </c>
      <c r="AG197" s="63"/>
      <c r="AH197" s="63"/>
      <c r="AI197" s="63"/>
      <c r="AJ197" s="63"/>
      <c r="AK197" s="63"/>
      <c r="AL197" s="63">
        <v>0</v>
      </c>
      <c r="AM197" s="63"/>
      <c r="AN197" s="69"/>
      <c r="AO197" s="63"/>
      <c r="AP197" s="63">
        <v>0</v>
      </c>
      <c r="AQ197" s="63">
        <v>0</v>
      </c>
      <c r="AR197" s="66"/>
      <c r="AS197" s="67"/>
      <c r="AT197" s="68">
        <f t="shared" si="53"/>
        <v>105.54</v>
      </c>
      <c r="AU197" s="63"/>
      <c r="AV197" s="63">
        <f t="shared" si="62"/>
        <v>0</v>
      </c>
      <c r="AW197" s="63"/>
      <c r="AX197" s="63"/>
      <c r="AY197" s="63"/>
      <c r="AZ197" s="63">
        <f t="shared" si="63"/>
        <v>105.54</v>
      </c>
      <c r="BA197" s="63"/>
      <c r="BB197" s="69">
        <f>AB197-AP197</f>
        <v>0.28999999999999998</v>
      </c>
      <c r="BC197" s="63"/>
      <c r="BD197" s="66"/>
      <c r="BE197" s="67"/>
      <c r="BF197" s="57"/>
      <c r="BG197" s="90"/>
      <c r="BH197" s="91"/>
      <c r="BI197" s="91"/>
      <c r="BJ197" s="73"/>
      <c r="BK197" s="73"/>
      <c r="BL197" s="73"/>
      <c r="BM197" s="73"/>
      <c r="BN197" s="73"/>
      <c r="BO197" s="73"/>
      <c r="BP197" s="73"/>
      <c r="BQ197" s="72"/>
      <c r="BR197" s="73"/>
      <c r="BS197" s="74"/>
    </row>
    <row r="198" spans="2:71" s="47" customFormat="1" ht="12.75" customHeight="1" x14ac:dyDescent="0.2">
      <c r="B198" s="48"/>
      <c r="C198" s="187" t="s">
        <v>310</v>
      </c>
      <c r="D198" s="188"/>
      <c r="E198" s="188"/>
      <c r="F198" s="188"/>
      <c r="G198" s="189"/>
      <c r="H198" s="63">
        <v>491</v>
      </c>
      <c r="I198" s="92">
        <v>39805</v>
      </c>
      <c r="J198" s="92">
        <v>39805</v>
      </c>
      <c r="K198" s="92"/>
      <c r="L198" s="64">
        <v>5</v>
      </c>
      <c r="M198" s="65" t="s">
        <v>122</v>
      </c>
      <c r="N198" s="66"/>
      <c r="O198" s="66"/>
      <c r="P198" s="66"/>
      <c r="Q198" s="66"/>
      <c r="R198" s="66"/>
      <c r="S198" s="66"/>
      <c r="T198" s="68">
        <v>429.52</v>
      </c>
      <c r="U198" s="63"/>
      <c r="V198" s="63"/>
      <c r="W198" s="63"/>
      <c r="X198" s="63"/>
      <c r="Y198" s="63"/>
      <c r="Z198" s="63">
        <v>429.52</v>
      </c>
      <c r="AA198" s="63"/>
      <c r="AB198" s="69">
        <v>0.28999999999999998</v>
      </c>
      <c r="AC198" s="63"/>
      <c r="AD198" s="66"/>
      <c r="AE198" s="67"/>
      <c r="AF198" s="68">
        <v>0</v>
      </c>
      <c r="AG198" s="63"/>
      <c r="AH198" s="63"/>
      <c r="AI198" s="63"/>
      <c r="AJ198" s="63"/>
      <c r="AK198" s="63"/>
      <c r="AL198" s="63">
        <v>0</v>
      </c>
      <c r="AM198" s="63"/>
      <c r="AN198" s="69"/>
      <c r="AO198" s="63"/>
      <c r="AP198" s="63">
        <v>0</v>
      </c>
      <c r="AQ198" s="63">
        <v>0</v>
      </c>
      <c r="AR198" s="66"/>
      <c r="AS198" s="67"/>
      <c r="AT198" s="68">
        <f t="shared" si="53"/>
        <v>429.52</v>
      </c>
      <c r="AU198" s="63"/>
      <c r="AV198" s="63">
        <f t="shared" si="62"/>
        <v>0</v>
      </c>
      <c r="AW198" s="63"/>
      <c r="AX198" s="63"/>
      <c r="AY198" s="63"/>
      <c r="AZ198" s="63">
        <f t="shared" si="63"/>
        <v>429.52</v>
      </c>
      <c r="BA198" s="63"/>
      <c r="BB198" s="69">
        <f>AB198-AP198</f>
        <v>0.28999999999999998</v>
      </c>
      <c r="BC198" s="63"/>
      <c r="BD198" s="66"/>
      <c r="BE198" s="67"/>
      <c r="BF198" s="57"/>
      <c r="BG198" s="90"/>
      <c r="BH198" s="91"/>
      <c r="BI198" s="91"/>
      <c r="BJ198" s="73"/>
      <c r="BK198" s="73"/>
      <c r="BL198" s="73"/>
      <c r="BM198" s="73"/>
      <c r="BN198" s="73"/>
      <c r="BO198" s="73"/>
      <c r="BP198" s="73"/>
      <c r="BQ198" s="72"/>
      <c r="BR198" s="73"/>
      <c r="BS198" s="74"/>
    </row>
    <row r="199" spans="2:71" s="47" customFormat="1" ht="12.75" customHeight="1" x14ac:dyDescent="0.2">
      <c r="B199" s="48"/>
      <c r="C199" s="187" t="s">
        <v>311</v>
      </c>
      <c r="D199" s="188"/>
      <c r="E199" s="188"/>
      <c r="F199" s="188"/>
      <c r="G199" s="189"/>
      <c r="H199" s="63">
        <v>723</v>
      </c>
      <c r="I199" s="92">
        <v>40817</v>
      </c>
      <c r="J199" s="92">
        <v>40817</v>
      </c>
      <c r="K199" s="92"/>
      <c r="L199" s="64">
        <v>16</v>
      </c>
      <c r="M199" s="65" t="s">
        <v>122</v>
      </c>
      <c r="N199" s="66"/>
      <c r="O199" s="66"/>
      <c r="P199" s="66"/>
      <c r="Q199" s="66"/>
      <c r="R199" s="66"/>
      <c r="S199" s="66"/>
      <c r="T199" s="68">
        <v>15494.67</v>
      </c>
      <c r="U199" s="63"/>
      <c r="V199" s="63"/>
      <c r="W199" s="63"/>
      <c r="X199" s="63"/>
      <c r="Y199" s="63"/>
      <c r="Z199" s="63">
        <v>15494.67</v>
      </c>
      <c r="AA199" s="63"/>
      <c r="AB199" s="69">
        <v>2942.82</v>
      </c>
      <c r="AC199" s="63"/>
      <c r="AD199" s="66"/>
      <c r="AE199" s="67"/>
      <c r="AF199" s="68">
        <v>0</v>
      </c>
      <c r="AG199" s="63"/>
      <c r="AH199" s="63"/>
      <c r="AI199" s="63"/>
      <c r="AJ199" s="63"/>
      <c r="AK199" s="63"/>
      <c r="AL199" s="63">
        <v>0</v>
      </c>
      <c r="AM199" s="63"/>
      <c r="AN199" s="69"/>
      <c r="AO199" s="63"/>
      <c r="AP199" s="63">
        <v>1038.54</v>
      </c>
      <c r="AQ199" s="63">
        <v>0</v>
      </c>
      <c r="AR199" s="66"/>
      <c r="AS199" s="67"/>
      <c r="AT199" s="68">
        <f t="shared" si="53"/>
        <v>15494.67</v>
      </c>
      <c r="AU199" s="63"/>
      <c r="AV199" s="63">
        <f t="shared" si="62"/>
        <v>0</v>
      </c>
      <c r="AW199" s="63"/>
      <c r="AX199" s="63"/>
      <c r="AY199" s="63"/>
      <c r="AZ199" s="63">
        <f t="shared" si="63"/>
        <v>15494.67</v>
      </c>
      <c r="BA199" s="63"/>
      <c r="BB199" s="69">
        <f>AB199-AP199</f>
        <v>1904.2800000000002</v>
      </c>
      <c r="BC199" s="63"/>
      <c r="BD199" s="66"/>
      <c r="BE199" s="67"/>
      <c r="BF199" s="57"/>
      <c r="BG199" s="90"/>
      <c r="BH199" s="91"/>
      <c r="BI199" s="91"/>
      <c r="BJ199" s="73"/>
      <c r="BK199" s="73"/>
      <c r="BL199" s="73"/>
      <c r="BM199" s="73"/>
      <c r="BN199" s="73"/>
      <c r="BO199" s="73"/>
      <c r="BP199" s="73"/>
      <c r="BQ199" s="72"/>
      <c r="BR199" s="73"/>
      <c r="BS199" s="74"/>
    </row>
    <row r="200" spans="2:71" s="47" customFormat="1" ht="12.75" customHeight="1" x14ac:dyDescent="0.2">
      <c r="B200" s="48"/>
      <c r="C200" s="187" t="s">
        <v>312</v>
      </c>
      <c r="D200" s="188"/>
      <c r="E200" s="188"/>
      <c r="F200" s="188"/>
      <c r="G200" s="189"/>
      <c r="H200" s="63">
        <v>718</v>
      </c>
      <c r="I200" s="92">
        <v>40749</v>
      </c>
      <c r="J200" s="92">
        <v>40749</v>
      </c>
      <c r="K200" s="92"/>
      <c r="L200" s="64">
        <v>15</v>
      </c>
      <c r="M200" s="65" t="s">
        <v>122</v>
      </c>
      <c r="N200" s="66"/>
      <c r="O200" s="66"/>
      <c r="P200" s="66"/>
      <c r="Q200" s="66"/>
      <c r="R200" s="66"/>
      <c r="S200" s="66"/>
      <c r="T200" s="68">
        <v>2664.5</v>
      </c>
      <c r="U200" s="63"/>
      <c r="V200" s="63"/>
      <c r="W200" s="63"/>
      <c r="X200" s="63"/>
      <c r="Y200" s="63"/>
      <c r="Z200" s="63">
        <v>2664.5</v>
      </c>
      <c r="AA200" s="63"/>
      <c r="AB200" s="69">
        <v>281.60000000000002</v>
      </c>
      <c r="AC200" s="63"/>
      <c r="AD200" s="66"/>
      <c r="AE200" s="67"/>
      <c r="AF200" s="68">
        <v>0</v>
      </c>
      <c r="AG200" s="63"/>
      <c r="AH200" s="63"/>
      <c r="AI200" s="63"/>
      <c r="AJ200" s="63"/>
      <c r="AK200" s="63"/>
      <c r="AL200" s="63">
        <v>0</v>
      </c>
      <c r="AM200" s="63"/>
      <c r="AN200" s="69"/>
      <c r="AO200" s="63"/>
      <c r="AP200" s="63">
        <v>177.6</v>
      </c>
      <c r="AQ200" s="63">
        <v>0</v>
      </c>
      <c r="AR200" s="66"/>
      <c r="AS200" s="67"/>
      <c r="AT200" s="68">
        <f t="shared" si="53"/>
        <v>2664.5</v>
      </c>
      <c r="AU200" s="63"/>
      <c r="AV200" s="63">
        <f t="shared" si="62"/>
        <v>0</v>
      </c>
      <c r="AW200" s="63"/>
      <c r="AX200" s="63"/>
      <c r="AY200" s="63"/>
      <c r="AZ200" s="63">
        <f>AB200-AP200</f>
        <v>104.00000000000003</v>
      </c>
      <c r="BA200" s="63"/>
      <c r="BB200" s="69">
        <f>AB200-AP200</f>
        <v>104.00000000000003</v>
      </c>
      <c r="BC200" s="63"/>
      <c r="BD200" s="66"/>
      <c r="BE200" s="67"/>
      <c r="BF200" s="57"/>
      <c r="BG200" s="90"/>
      <c r="BH200" s="91"/>
      <c r="BI200" s="91"/>
      <c r="BJ200" s="73"/>
      <c r="BK200" s="73"/>
      <c r="BL200" s="73"/>
      <c r="BM200" s="73"/>
      <c r="BN200" s="73"/>
      <c r="BO200" s="73"/>
      <c r="BP200" s="73"/>
      <c r="BQ200" s="72"/>
      <c r="BR200" s="73"/>
      <c r="BS200" s="74"/>
    </row>
    <row r="201" spans="2:71" s="47" customFormat="1" ht="12.75" customHeight="1" x14ac:dyDescent="0.2">
      <c r="B201" s="48"/>
      <c r="C201" s="187" t="s">
        <v>313</v>
      </c>
      <c r="D201" s="188"/>
      <c r="E201" s="188"/>
      <c r="F201" s="188"/>
      <c r="G201" s="189"/>
      <c r="H201" s="63">
        <v>427</v>
      </c>
      <c r="I201" s="92">
        <v>38703</v>
      </c>
      <c r="J201" s="92">
        <v>38703</v>
      </c>
      <c r="K201" s="92"/>
      <c r="L201" s="64">
        <v>10</v>
      </c>
      <c r="M201" s="65" t="s">
        <v>122</v>
      </c>
      <c r="N201" s="66"/>
      <c r="O201" s="66"/>
      <c r="P201" s="66"/>
      <c r="Q201" s="66"/>
      <c r="R201" s="66"/>
      <c r="S201" s="66"/>
      <c r="T201" s="68">
        <v>14481</v>
      </c>
      <c r="U201" s="63"/>
      <c r="V201" s="63"/>
      <c r="W201" s="63"/>
      <c r="X201" s="63"/>
      <c r="Y201" s="63"/>
      <c r="Z201" s="63">
        <v>14481</v>
      </c>
      <c r="AA201" s="63"/>
      <c r="AB201" s="69">
        <v>0.28999999999999998</v>
      </c>
      <c r="AC201" s="63"/>
      <c r="AD201" s="66"/>
      <c r="AE201" s="67"/>
      <c r="AF201" s="68">
        <v>0</v>
      </c>
      <c r="AG201" s="63"/>
      <c r="AH201" s="63"/>
      <c r="AI201" s="63"/>
      <c r="AJ201" s="63"/>
      <c r="AK201" s="63"/>
      <c r="AL201" s="63">
        <v>0</v>
      </c>
      <c r="AM201" s="63"/>
      <c r="AN201" s="69"/>
      <c r="AO201" s="63"/>
      <c r="AP201" s="63">
        <v>0</v>
      </c>
      <c r="AQ201" s="63">
        <v>0</v>
      </c>
      <c r="AR201" s="66"/>
      <c r="AS201" s="67"/>
      <c r="AT201" s="68">
        <f t="shared" si="53"/>
        <v>14481</v>
      </c>
      <c r="AU201" s="63"/>
      <c r="AV201" s="63">
        <f t="shared" si="62"/>
        <v>0</v>
      </c>
      <c r="AW201" s="63"/>
      <c r="AX201" s="63"/>
      <c r="AY201" s="63"/>
      <c r="AZ201" s="63">
        <f t="shared" si="63"/>
        <v>14481</v>
      </c>
      <c r="BA201" s="63"/>
      <c r="BB201" s="69">
        <f t="shared" ref="BB201:BB217" si="64">AB201-AP201</f>
        <v>0.28999999999999998</v>
      </c>
      <c r="BC201" s="63"/>
      <c r="BD201" s="66"/>
      <c r="BE201" s="67"/>
      <c r="BF201" s="57"/>
      <c r="BG201" s="90"/>
      <c r="BH201" s="91"/>
      <c r="BI201" s="91"/>
      <c r="BJ201" s="73"/>
      <c r="BK201" s="73"/>
      <c r="BL201" s="73"/>
      <c r="BM201" s="73"/>
      <c r="BN201" s="73"/>
      <c r="BO201" s="73"/>
      <c r="BP201" s="73"/>
      <c r="BQ201" s="72"/>
      <c r="BR201" s="73"/>
      <c r="BS201" s="74"/>
    </row>
    <row r="202" spans="2:71" s="47" customFormat="1" ht="12.75" customHeight="1" x14ac:dyDescent="0.2">
      <c r="B202" s="48"/>
      <c r="C202" s="187" t="s">
        <v>314</v>
      </c>
      <c r="D202" s="188"/>
      <c r="E202" s="188"/>
      <c r="F202" s="188"/>
      <c r="G202" s="189"/>
      <c r="H202" s="63">
        <v>731</v>
      </c>
      <c r="I202" s="92">
        <v>41122</v>
      </c>
      <c r="J202" s="92">
        <v>41122</v>
      </c>
      <c r="K202" s="92"/>
      <c r="L202" s="64">
        <v>15</v>
      </c>
      <c r="M202" s="65" t="s">
        <v>122</v>
      </c>
      <c r="N202" s="66"/>
      <c r="O202" s="66"/>
      <c r="P202" s="66"/>
      <c r="Q202" s="66"/>
      <c r="R202" s="66"/>
      <c r="S202" s="66"/>
      <c r="T202" s="68">
        <v>658.23</v>
      </c>
      <c r="U202" s="63"/>
      <c r="V202" s="63"/>
      <c r="W202" s="63"/>
      <c r="X202" s="63"/>
      <c r="Y202" s="63"/>
      <c r="Z202" s="63">
        <v>658.23</v>
      </c>
      <c r="AA202" s="63"/>
      <c r="AB202" s="69">
        <v>116.9</v>
      </c>
      <c r="AC202" s="63"/>
      <c r="AD202" s="66"/>
      <c r="AE202" s="67"/>
      <c r="AF202" s="68">
        <v>0</v>
      </c>
      <c r="AG202" s="63"/>
      <c r="AH202" s="63"/>
      <c r="AI202" s="63"/>
      <c r="AJ202" s="63"/>
      <c r="AK202" s="63"/>
      <c r="AL202" s="63">
        <v>0</v>
      </c>
      <c r="AM202" s="63"/>
      <c r="AN202" s="69"/>
      <c r="AO202" s="63"/>
      <c r="AP202" s="63">
        <v>43.92</v>
      </c>
      <c r="AQ202" s="63">
        <v>0</v>
      </c>
      <c r="AR202" s="66"/>
      <c r="AS202" s="67"/>
      <c r="AT202" s="68">
        <f t="shared" si="53"/>
        <v>658.23</v>
      </c>
      <c r="AU202" s="63"/>
      <c r="AV202" s="63">
        <f t="shared" si="62"/>
        <v>0</v>
      </c>
      <c r="AW202" s="63"/>
      <c r="AX202" s="63"/>
      <c r="AY202" s="63"/>
      <c r="AZ202" s="63">
        <f t="shared" si="63"/>
        <v>658.23</v>
      </c>
      <c r="BA202" s="63"/>
      <c r="BB202" s="69">
        <f t="shared" si="64"/>
        <v>72.98</v>
      </c>
      <c r="BC202" s="63"/>
      <c r="BD202" s="66"/>
      <c r="BE202" s="67"/>
      <c r="BF202" s="57"/>
      <c r="BG202" s="90"/>
      <c r="BH202" s="91"/>
      <c r="BI202" s="91"/>
      <c r="BJ202" s="73"/>
      <c r="BK202" s="73"/>
      <c r="BL202" s="73"/>
      <c r="BM202" s="73"/>
      <c r="BN202" s="73"/>
      <c r="BO202" s="73"/>
      <c r="BP202" s="73"/>
      <c r="BQ202" s="72"/>
      <c r="BR202" s="73"/>
      <c r="BS202" s="74"/>
    </row>
    <row r="203" spans="2:71" s="47" customFormat="1" ht="12.75" customHeight="1" x14ac:dyDescent="0.2">
      <c r="B203" s="48"/>
      <c r="C203" s="187" t="s">
        <v>315</v>
      </c>
      <c r="D203" s="188"/>
      <c r="E203" s="188"/>
      <c r="F203" s="188"/>
      <c r="G203" s="189"/>
      <c r="H203" s="63">
        <v>733</v>
      </c>
      <c r="I203" s="92">
        <v>41183</v>
      </c>
      <c r="J203" s="92">
        <v>41183</v>
      </c>
      <c r="K203" s="92"/>
      <c r="L203" s="64">
        <v>15</v>
      </c>
      <c r="M203" s="65" t="s">
        <v>122</v>
      </c>
      <c r="N203" s="66"/>
      <c r="O203" s="66"/>
      <c r="P203" s="66"/>
      <c r="Q203" s="66"/>
      <c r="R203" s="66"/>
      <c r="S203" s="66"/>
      <c r="T203" s="68">
        <v>4344.3</v>
      </c>
      <c r="U203" s="63"/>
      <c r="V203" s="63"/>
      <c r="W203" s="63"/>
      <c r="X203" s="63"/>
      <c r="Y203" s="63"/>
      <c r="Z203" s="63">
        <v>4344.3</v>
      </c>
      <c r="AA203" s="63"/>
      <c r="AB203" s="69">
        <v>821.22</v>
      </c>
      <c r="AC203" s="63"/>
      <c r="AD203" s="66"/>
      <c r="AE203" s="67"/>
      <c r="AF203" s="68">
        <v>0</v>
      </c>
      <c r="AG203" s="63"/>
      <c r="AH203" s="63"/>
      <c r="AI203" s="63"/>
      <c r="AJ203" s="63"/>
      <c r="AK203" s="63"/>
      <c r="AL203" s="63">
        <v>0</v>
      </c>
      <c r="AM203" s="63"/>
      <c r="AN203" s="69"/>
      <c r="AO203" s="63"/>
      <c r="AP203" s="63">
        <v>289.56</v>
      </c>
      <c r="AQ203" s="63">
        <v>0</v>
      </c>
      <c r="AR203" s="66"/>
      <c r="AS203" s="67"/>
      <c r="AT203" s="68">
        <f t="shared" si="53"/>
        <v>4344.3</v>
      </c>
      <c r="AU203" s="63"/>
      <c r="AV203" s="63">
        <f t="shared" si="62"/>
        <v>0</v>
      </c>
      <c r="AW203" s="63"/>
      <c r="AX203" s="63"/>
      <c r="AY203" s="63"/>
      <c r="AZ203" s="63">
        <f t="shared" si="63"/>
        <v>4344.3</v>
      </c>
      <c r="BA203" s="63"/>
      <c r="BB203" s="69">
        <f t="shared" si="64"/>
        <v>531.66000000000008</v>
      </c>
      <c r="BC203" s="63"/>
      <c r="BD203" s="66"/>
      <c r="BE203" s="67"/>
      <c r="BF203" s="57"/>
      <c r="BG203" s="90"/>
      <c r="BH203" s="91"/>
      <c r="BI203" s="91"/>
      <c r="BJ203" s="73"/>
      <c r="BK203" s="73"/>
      <c r="BL203" s="73"/>
      <c r="BM203" s="73"/>
      <c r="BN203" s="73"/>
      <c r="BO203" s="73"/>
      <c r="BP203" s="73"/>
      <c r="BQ203" s="72"/>
      <c r="BR203" s="73"/>
      <c r="BS203" s="74"/>
    </row>
    <row r="204" spans="2:71" s="47" customFormat="1" ht="12.75" customHeight="1" x14ac:dyDescent="0.2">
      <c r="B204" s="48"/>
      <c r="C204" s="187" t="s">
        <v>316</v>
      </c>
      <c r="D204" s="188"/>
      <c r="E204" s="188"/>
      <c r="F204" s="188"/>
      <c r="G204" s="189"/>
      <c r="H204" s="63">
        <v>836</v>
      </c>
      <c r="I204" s="92">
        <v>44396</v>
      </c>
      <c r="J204" s="92">
        <v>44396</v>
      </c>
      <c r="K204" s="92"/>
      <c r="L204" s="64">
        <v>15</v>
      </c>
      <c r="M204" s="65" t="s">
        <v>122</v>
      </c>
      <c r="N204" s="66"/>
      <c r="O204" s="66"/>
      <c r="P204" s="66"/>
      <c r="Q204" s="66"/>
      <c r="R204" s="66"/>
      <c r="S204" s="66"/>
      <c r="T204" s="68">
        <v>11000</v>
      </c>
      <c r="U204" s="63"/>
      <c r="V204" s="63"/>
      <c r="W204" s="63"/>
      <c r="X204" s="63"/>
      <c r="Y204" s="63"/>
      <c r="Z204" s="63">
        <f>T204</f>
        <v>11000</v>
      </c>
      <c r="AA204" s="63"/>
      <c r="AB204" s="69">
        <v>8494.49</v>
      </c>
      <c r="AC204" s="63"/>
      <c r="AD204" s="66"/>
      <c r="AE204" s="67"/>
      <c r="AF204" s="68">
        <v>0</v>
      </c>
      <c r="AG204" s="63"/>
      <c r="AH204" s="63"/>
      <c r="AI204" s="63"/>
      <c r="AJ204" s="63"/>
      <c r="AK204" s="63"/>
      <c r="AL204" s="63">
        <v>0</v>
      </c>
      <c r="AM204" s="63"/>
      <c r="AN204" s="69"/>
      <c r="AO204" s="63"/>
      <c r="AP204" s="63">
        <v>733.32</v>
      </c>
      <c r="AQ204" s="63"/>
      <c r="AR204" s="66"/>
      <c r="AS204" s="67"/>
      <c r="AT204" s="68">
        <f t="shared" si="53"/>
        <v>11000</v>
      </c>
      <c r="AU204" s="63"/>
      <c r="AV204" s="63">
        <f t="shared" si="62"/>
        <v>0</v>
      </c>
      <c r="AW204" s="63"/>
      <c r="AX204" s="63"/>
      <c r="AY204" s="63"/>
      <c r="AZ204" s="63">
        <f t="shared" si="63"/>
        <v>11000</v>
      </c>
      <c r="BA204" s="63"/>
      <c r="BB204" s="69">
        <f t="shared" si="64"/>
        <v>7761.17</v>
      </c>
      <c r="BC204" s="63"/>
      <c r="BD204" s="66"/>
      <c r="BE204" s="67"/>
      <c r="BF204" s="57"/>
      <c r="BG204" s="90"/>
      <c r="BH204" s="91"/>
      <c r="BI204" s="91"/>
      <c r="BJ204" s="73"/>
      <c r="BK204" s="73"/>
      <c r="BL204" s="73"/>
      <c r="BM204" s="73"/>
      <c r="BN204" s="73"/>
      <c r="BO204" s="73"/>
      <c r="BP204" s="73"/>
      <c r="BQ204" s="72"/>
      <c r="BR204" s="73"/>
      <c r="BS204" s="74"/>
    </row>
    <row r="205" spans="2:71" s="47" customFormat="1" ht="12.75" customHeight="1" x14ac:dyDescent="0.2">
      <c r="B205" s="48"/>
      <c r="C205" s="187" t="s">
        <v>317</v>
      </c>
      <c r="D205" s="188"/>
      <c r="E205" s="188"/>
      <c r="F205" s="188"/>
      <c r="G205" s="189"/>
      <c r="H205" s="63">
        <v>837</v>
      </c>
      <c r="I205" s="92">
        <v>44414</v>
      </c>
      <c r="J205" s="92">
        <v>44414</v>
      </c>
      <c r="K205" s="92"/>
      <c r="L205" s="64">
        <v>15</v>
      </c>
      <c r="M205" s="65" t="s">
        <v>122</v>
      </c>
      <c r="N205" s="66"/>
      <c r="O205" s="66"/>
      <c r="P205" s="66"/>
      <c r="Q205" s="66"/>
      <c r="R205" s="66"/>
      <c r="S205" s="66"/>
      <c r="T205" s="68">
        <v>1200</v>
      </c>
      <c r="U205" s="63"/>
      <c r="V205" s="63"/>
      <c r="W205" s="63"/>
      <c r="X205" s="63"/>
      <c r="Y205" s="63"/>
      <c r="Z205" s="63">
        <v>1200</v>
      </c>
      <c r="AA205" s="63"/>
      <c r="AB205" s="69">
        <v>933.6</v>
      </c>
      <c r="AC205" s="63"/>
      <c r="AD205" s="66"/>
      <c r="AE205" s="67"/>
      <c r="AF205" s="68">
        <v>0</v>
      </c>
      <c r="AG205" s="63"/>
      <c r="AH205" s="63"/>
      <c r="AI205" s="63"/>
      <c r="AJ205" s="63"/>
      <c r="AK205" s="63"/>
      <c r="AL205" s="63">
        <v>0</v>
      </c>
      <c r="AM205" s="63"/>
      <c r="AN205" s="69"/>
      <c r="AO205" s="63"/>
      <c r="AP205" s="63">
        <v>79.92</v>
      </c>
      <c r="AQ205" s="63"/>
      <c r="AR205" s="66"/>
      <c r="AS205" s="67"/>
      <c r="AT205" s="68">
        <f t="shared" si="53"/>
        <v>1200</v>
      </c>
      <c r="AU205" s="63"/>
      <c r="AV205" s="63">
        <f t="shared" si="62"/>
        <v>0</v>
      </c>
      <c r="AW205" s="63"/>
      <c r="AX205" s="63"/>
      <c r="AY205" s="63"/>
      <c r="AZ205" s="63">
        <f t="shared" si="63"/>
        <v>1200</v>
      </c>
      <c r="BA205" s="63"/>
      <c r="BB205" s="69">
        <f t="shared" si="64"/>
        <v>853.68000000000006</v>
      </c>
      <c r="BC205" s="63"/>
      <c r="BD205" s="66"/>
      <c r="BE205" s="67"/>
      <c r="BF205" s="57"/>
      <c r="BG205" s="90"/>
      <c r="BH205" s="91"/>
      <c r="BI205" s="91"/>
      <c r="BJ205" s="73"/>
      <c r="BK205" s="73"/>
      <c r="BL205" s="73"/>
      <c r="BM205" s="73"/>
      <c r="BN205" s="73"/>
      <c r="BO205" s="73"/>
      <c r="BP205" s="73"/>
      <c r="BQ205" s="72"/>
      <c r="BR205" s="73"/>
      <c r="BS205" s="74"/>
    </row>
    <row r="206" spans="2:71" s="47" customFormat="1" ht="12.75" customHeight="1" x14ac:dyDescent="0.2">
      <c r="B206" s="48"/>
      <c r="C206" s="187" t="s">
        <v>318</v>
      </c>
      <c r="D206" s="188"/>
      <c r="E206" s="188"/>
      <c r="F206" s="188"/>
      <c r="G206" s="189"/>
      <c r="H206" s="63">
        <v>833</v>
      </c>
      <c r="I206" s="92">
        <v>44409</v>
      </c>
      <c r="J206" s="92">
        <v>44409</v>
      </c>
      <c r="K206" s="92"/>
      <c r="L206" s="64">
        <v>10</v>
      </c>
      <c r="M206" s="65" t="s">
        <v>122</v>
      </c>
      <c r="N206" s="66"/>
      <c r="O206" s="66"/>
      <c r="P206" s="66"/>
      <c r="Q206" s="66"/>
      <c r="R206" s="66"/>
      <c r="S206" s="66"/>
      <c r="T206" s="68">
        <v>32500</v>
      </c>
      <c r="U206" s="63"/>
      <c r="V206" s="63"/>
      <c r="W206" s="63"/>
      <c r="X206" s="63"/>
      <c r="Y206" s="63"/>
      <c r="Z206" s="63">
        <v>32500</v>
      </c>
      <c r="AA206" s="63"/>
      <c r="AB206" s="69">
        <v>26764.9</v>
      </c>
      <c r="AC206" s="63"/>
      <c r="AD206" s="66"/>
      <c r="AE206" s="67"/>
      <c r="AF206" s="68">
        <v>0</v>
      </c>
      <c r="AG206" s="63"/>
      <c r="AH206" s="63"/>
      <c r="AI206" s="63"/>
      <c r="AJ206" s="63"/>
      <c r="AK206" s="63"/>
      <c r="AL206" s="63">
        <v>0</v>
      </c>
      <c r="AM206" s="63"/>
      <c r="AN206" s="69"/>
      <c r="AO206" s="63"/>
      <c r="AP206" s="63">
        <v>0</v>
      </c>
      <c r="AQ206" s="63">
        <v>0</v>
      </c>
      <c r="AR206" s="66"/>
      <c r="AS206" s="67"/>
      <c r="AT206" s="68">
        <f t="shared" si="53"/>
        <v>32500</v>
      </c>
      <c r="AU206" s="63"/>
      <c r="AV206" s="63">
        <f t="shared" si="62"/>
        <v>0</v>
      </c>
      <c r="AW206" s="63"/>
      <c r="AX206" s="63"/>
      <c r="AY206" s="63"/>
      <c r="AZ206" s="63">
        <f t="shared" si="63"/>
        <v>32500</v>
      </c>
      <c r="BA206" s="63"/>
      <c r="BB206" s="69">
        <f t="shared" si="64"/>
        <v>26764.9</v>
      </c>
      <c r="BC206" s="63"/>
      <c r="BD206" s="66"/>
      <c r="BE206" s="67"/>
      <c r="BF206" s="57"/>
      <c r="BG206" s="90"/>
      <c r="BH206" s="91"/>
      <c r="BI206" s="91"/>
      <c r="BJ206" s="73"/>
      <c r="BK206" s="73"/>
      <c r="BL206" s="73"/>
      <c r="BM206" s="73"/>
      <c r="BN206" s="73"/>
      <c r="BO206" s="73"/>
      <c r="BP206" s="73"/>
      <c r="BQ206" s="72"/>
      <c r="BR206" s="73"/>
      <c r="BS206" s="74"/>
    </row>
    <row r="207" spans="2:71" s="47" customFormat="1" ht="12.75" customHeight="1" x14ac:dyDescent="0.2">
      <c r="B207" s="48"/>
      <c r="C207" s="187" t="s">
        <v>319</v>
      </c>
      <c r="D207" s="188"/>
      <c r="E207" s="188"/>
      <c r="F207" s="188"/>
      <c r="G207" s="189"/>
      <c r="H207" s="63">
        <v>817</v>
      </c>
      <c r="I207" s="92">
        <v>43997</v>
      </c>
      <c r="J207" s="92">
        <v>43997</v>
      </c>
      <c r="K207" s="92"/>
      <c r="L207" s="64">
        <v>15</v>
      </c>
      <c r="M207" s="65" t="s">
        <v>122</v>
      </c>
      <c r="N207" s="66"/>
      <c r="O207" s="66"/>
      <c r="P207" s="66"/>
      <c r="Q207" s="66"/>
      <c r="R207" s="66"/>
      <c r="S207" s="66"/>
      <c r="T207" s="68">
        <v>3900</v>
      </c>
      <c r="U207" s="63"/>
      <c r="V207" s="63"/>
      <c r="W207" s="63"/>
      <c r="X207" s="63"/>
      <c r="Y207" s="63"/>
      <c r="Z207" s="63">
        <v>3900</v>
      </c>
      <c r="AA207" s="63"/>
      <c r="AB207" s="69">
        <v>2730.36</v>
      </c>
      <c r="AC207" s="63"/>
      <c r="AD207" s="66"/>
      <c r="AE207" s="67"/>
      <c r="AF207" s="68">
        <v>0</v>
      </c>
      <c r="AG207" s="63"/>
      <c r="AH207" s="63">
        <f>AF207</f>
        <v>0</v>
      </c>
      <c r="AI207" s="63"/>
      <c r="AJ207" s="63"/>
      <c r="AK207" s="63"/>
      <c r="AL207" s="63">
        <v>0</v>
      </c>
      <c r="AM207" s="63"/>
      <c r="AN207" s="69"/>
      <c r="AO207" s="63"/>
      <c r="AP207" s="63">
        <v>259.92</v>
      </c>
      <c r="AQ207" s="63">
        <v>0</v>
      </c>
      <c r="AR207" s="66"/>
      <c r="AS207" s="67"/>
      <c r="AT207" s="68">
        <f t="shared" si="53"/>
        <v>3900</v>
      </c>
      <c r="AU207" s="63"/>
      <c r="AV207" s="63">
        <f t="shared" si="62"/>
        <v>0</v>
      </c>
      <c r="AW207" s="63"/>
      <c r="AX207" s="63"/>
      <c r="AY207" s="63"/>
      <c r="AZ207" s="63">
        <f t="shared" si="63"/>
        <v>3900</v>
      </c>
      <c r="BA207" s="63"/>
      <c r="BB207" s="69">
        <f t="shared" si="64"/>
        <v>2470.44</v>
      </c>
      <c r="BC207" s="63"/>
      <c r="BD207" s="66"/>
      <c r="BE207" s="67"/>
      <c r="BF207" s="57"/>
      <c r="BG207" s="90"/>
      <c r="BH207" s="91"/>
      <c r="BI207" s="91"/>
      <c r="BJ207" s="73"/>
      <c r="BK207" s="73"/>
      <c r="BL207" s="73"/>
      <c r="BM207" s="73"/>
      <c r="BN207" s="73"/>
      <c r="BO207" s="73"/>
      <c r="BP207" s="73"/>
      <c r="BQ207" s="72"/>
      <c r="BR207" s="73"/>
      <c r="BS207" s="74"/>
    </row>
    <row r="208" spans="2:71" s="47" customFormat="1" ht="12.75" customHeight="1" x14ac:dyDescent="0.2">
      <c r="B208" s="48"/>
      <c r="C208" s="187" t="s">
        <v>320</v>
      </c>
      <c r="D208" s="188"/>
      <c r="E208" s="188"/>
      <c r="F208" s="188"/>
      <c r="G208" s="189"/>
      <c r="H208" s="63">
        <v>803</v>
      </c>
      <c r="I208" s="92">
        <v>43669</v>
      </c>
      <c r="J208" s="92">
        <v>43669</v>
      </c>
      <c r="K208" s="92"/>
      <c r="L208" s="64">
        <v>15</v>
      </c>
      <c r="M208" s="65" t="s">
        <v>122</v>
      </c>
      <c r="N208" s="66"/>
      <c r="O208" s="66"/>
      <c r="P208" s="66"/>
      <c r="Q208" s="66"/>
      <c r="R208" s="66"/>
      <c r="S208" s="66"/>
      <c r="T208" s="68">
        <v>29500</v>
      </c>
      <c r="U208" s="63"/>
      <c r="V208" s="63"/>
      <c r="W208" s="63"/>
      <c r="X208" s="63"/>
      <c r="Y208" s="63"/>
      <c r="Z208" s="63">
        <v>29500</v>
      </c>
      <c r="AA208" s="63"/>
      <c r="AB208" s="69">
        <v>18847.8</v>
      </c>
      <c r="AC208" s="63"/>
      <c r="AD208" s="66"/>
      <c r="AE208" s="67"/>
      <c r="AF208" s="68">
        <v>0</v>
      </c>
      <c r="AG208" s="63"/>
      <c r="AH208" s="63">
        <f>AF208</f>
        <v>0</v>
      </c>
      <c r="AI208" s="63"/>
      <c r="AJ208" s="63"/>
      <c r="AK208" s="63"/>
      <c r="AL208" s="63">
        <v>0</v>
      </c>
      <c r="AM208" s="63"/>
      <c r="AN208" s="69"/>
      <c r="AO208" s="63"/>
      <c r="AP208" s="63">
        <v>1966.56</v>
      </c>
      <c r="AQ208" s="63">
        <v>0</v>
      </c>
      <c r="AR208" s="66"/>
      <c r="AS208" s="67"/>
      <c r="AT208" s="68">
        <f t="shared" si="53"/>
        <v>29500</v>
      </c>
      <c r="AU208" s="63"/>
      <c r="AV208" s="63">
        <f t="shared" si="62"/>
        <v>0</v>
      </c>
      <c r="AW208" s="63"/>
      <c r="AX208" s="63"/>
      <c r="AY208" s="63"/>
      <c r="AZ208" s="63">
        <f t="shared" si="63"/>
        <v>29500</v>
      </c>
      <c r="BA208" s="63"/>
      <c r="BB208" s="69">
        <f t="shared" si="64"/>
        <v>16881.239999999998</v>
      </c>
      <c r="BC208" s="63"/>
      <c r="BD208" s="66"/>
      <c r="BE208" s="67"/>
      <c r="BF208" s="57"/>
      <c r="BG208" s="90"/>
      <c r="BH208" s="91"/>
      <c r="BI208" s="91"/>
      <c r="BJ208" s="73"/>
      <c r="BK208" s="73"/>
      <c r="BL208" s="73"/>
      <c r="BM208" s="73"/>
      <c r="BN208" s="73"/>
      <c r="BO208" s="73"/>
      <c r="BP208" s="73"/>
      <c r="BQ208" s="72"/>
      <c r="BR208" s="73"/>
      <c r="BS208" s="74"/>
    </row>
    <row r="209" spans="2:71" s="47" customFormat="1" ht="12.75" customHeight="1" x14ac:dyDescent="0.2">
      <c r="B209" s="48"/>
      <c r="C209" s="187" t="s">
        <v>321</v>
      </c>
      <c r="D209" s="188"/>
      <c r="E209" s="188"/>
      <c r="F209" s="188"/>
      <c r="G209" s="189"/>
      <c r="H209" s="63">
        <v>729</v>
      </c>
      <c r="I209" s="92">
        <v>41061</v>
      </c>
      <c r="J209" s="92">
        <v>41061</v>
      </c>
      <c r="K209" s="92"/>
      <c r="L209" s="64">
        <v>10</v>
      </c>
      <c r="M209" s="65" t="s">
        <v>122</v>
      </c>
      <c r="N209" s="66"/>
      <c r="O209" s="66"/>
      <c r="P209" s="66"/>
      <c r="Q209" s="66"/>
      <c r="R209" s="66"/>
      <c r="S209" s="66"/>
      <c r="T209" s="68">
        <v>13987.93</v>
      </c>
      <c r="U209" s="63"/>
      <c r="V209" s="63"/>
      <c r="W209" s="63"/>
      <c r="X209" s="63"/>
      <c r="Y209" s="63"/>
      <c r="Z209" s="63">
        <v>13987.93</v>
      </c>
      <c r="AA209" s="63"/>
      <c r="AB209" s="69">
        <v>0.28999999999999998</v>
      </c>
      <c r="AC209" s="63"/>
      <c r="AD209" s="66"/>
      <c r="AE209" s="67"/>
      <c r="AF209" s="68">
        <v>0</v>
      </c>
      <c r="AG209" s="63"/>
      <c r="AH209" s="63"/>
      <c r="AI209" s="63"/>
      <c r="AJ209" s="63"/>
      <c r="AK209" s="63"/>
      <c r="AL209" s="63">
        <v>0</v>
      </c>
      <c r="AM209" s="63"/>
      <c r="AN209" s="69"/>
      <c r="AO209" s="63"/>
      <c r="AP209" s="63">
        <v>0</v>
      </c>
      <c r="AQ209" s="63">
        <v>0</v>
      </c>
      <c r="AR209" s="66"/>
      <c r="AS209" s="67"/>
      <c r="AT209" s="68">
        <f t="shared" si="53"/>
        <v>13987.93</v>
      </c>
      <c r="AU209" s="63"/>
      <c r="AV209" s="63">
        <f t="shared" si="62"/>
        <v>0</v>
      </c>
      <c r="AW209" s="63"/>
      <c r="AX209" s="63"/>
      <c r="AY209" s="63"/>
      <c r="AZ209" s="63">
        <f t="shared" si="63"/>
        <v>13987.93</v>
      </c>
      <c r="BA209" s="63"/>
      <c r="BB209" s="69">
        <f t="shared" si="64"/>
        <v>0.28999999999999998</v>
      </c>
      <c r="BC209" s="63"/>
      <c r="BD209" s="66"/>
      <c r="BE209" s="67"/>
      <c r="BF209" s="57"/>
      <c r="BG209" s="90"/>
      <c r="BH209" s="91"/>
      <c r="BI209" s="91"/>
      <c r="BJ209" s="73"/>
      <c r="BK209" s="73"/>
      <c r="BL209" s="73"/>
      <c r="BM209" s="73"/>
      <c r="BN209" s="73"/>
      <c r="BO209" s="73"/>
      <c r="BP209" s="73"/>
      <c r="BQ209" s="72"/>
      <c r="BR209" s="73"/>
      <c r="BS209" s="74"/>
    </row>
    <row r="210" spans="2:71" s="47" customFormat="1" ht="13.5" customHeight="1" x14ac:dyDescent="0.2">
      <c r="B210" s="48"/>
      <c r="C210" s="187" t="s">
        <v>322</v>
      </c>
      <c r="D210" s="188"/>
      <c r="E210" s="188"/>
      <c r="F210" s="188"/>
      <c r="G210" s="189"/>
      <c r="H210" s="63">
        <v>802</v>
      </c>
      <c r="I210" s="92">
        <v>43609</v>
      </c>
      <c r="J210" s="92">
        <v>43609</v>
      </c>
      <c r="K210" s="92"/>
      <c r="L210" s="64">
        <v>10</v>
      </c>
      <c r="M210" s="65" t="s">
        <v>122</v>
      </c>
      <c r="N210" s="66"/>
      <c r="O210" s="66"/>
      <c r="P210" s="66"/>
      <c r="Q210" s="66"/>
      <c r="R210" s="66"/>
      <c r="S210" s="66"/>
      <c r="T210" s="68">
        <v>32200</v>
      </c>
      <c r="U210" s="63"/>
      <c r="V210" s="63"/>
      <c r="W210" s="63"/>
      <c r="X210" s="63"/>
      <c r="Y210" s="63"/>
      <c r="Z210" s="63">
        <v>32200</v>
      </c>
      <c r="AA210" s="63"/>
      <c r="AB210" s="69">
        <v>14221.89</v>
      </c>
      <c r="AC210" s="63"/>
      <c r="AD210" s="66"/>
      <c r="AE210" s="67"/>
      <c r="AF210" s="68">
        <v>0</v>
      </c>
      <c r="AG210" s="63"/>
      <c r="AH210" s="63">
        <f>AF210</f>
        <v>0</v>
      </c>
      <c r="AI210" s="63"/>
      <c r="AJ210" s="63"/>
      <c r="AK210" s="63"/>
      <c r="AL210" s="63">
        <v>0</v>
      </c>
      <c r="AM210" s="63"/>
      <c r="AN210" s="69"/>
      <c r="AO210" s="63"/>
      <c r="AP210" s="63">
        <v>3219.96</v>
      </c>
      <c r="AQ210" s="63">
        <v>0</v>
      </c>
      <c r="AR210" s="66"/>
      <c r="AS210" s="67"/>
      <c r="AT210" s="68">
        <f t="shared" si="53"/>
        <v>32200</v>
      </c>
      <c r="AU210" s="63"/>
      <c r="AV210" s="63">
        <f t="shared" si="62"/>
        <v>0</v>
      </c>
      <c r="AW210" s="63"/>
      <c r="AX210" s="63"/>
      <c r="AY210" s="63"/>
      <c r="AZ210" s="63">
        <f t="shared" si="63"/>
        <v>32200</v>
      </c>
      <c r="BA210" s="63"/>
      <c r="BB210" s="69">
        <f>AB210-AP210</f>
        <v>11001.93</v>
      </c>
      <c r="BC210" s="63"/>
      <c r="BD210" s="66"/>
      <c r="BE210" s="67"/>
      <c r="BF210" s="57"/>
      <c r="BG210" s="90"/>
      <c r="BH210" s="91"/>
      <c r="BI210" s="91"/>
      <c r="BJ210" s="73"/>
      <c r="BK210" s="73"/>
      <c r="BL210" s="73"/>
      <c r="BM210" s="73"/>
      <c r="BN210" s="73"/>
      <c r="BO210" s="73"/>
      <c r="BP210" s="73"/>
      <c r="BQ210" s="72"/>
      <c r="BR210" s="73"/>
      <c r="BS210" s="74"/>
    </row>
    <row r="211" spans="2:71" s="47" customFormat="1" ht="12.75" customHeight="1" x14ac:dyDescent="0.2">
      <c r="B211" s="48"/>
      <c r="C211" s="131" t="s">
        <v>323</v>
      </c>
      <c r="D211" s="132"/>
      <c r="E211" s="132"/>
      <c r="F211" s="132"/>
      <c r="G211" s="133"/>
      <c r="H211" s="63">
        <v>306</v>
      </c>
      <c r="I211" s="92">
        <v>36159</v>
      </c>
      <c r="J211" s="92">
        <v>36159</v>
      </c>
      <c r="K211" s="92"/>
      <c r="L211" s="64">
        <v>2</v>
      </c>
      <c r="M211" s="65" t="s">
        <v>122</v>
      </c>
      <c r="N211" s="66"/>
      <c r="O211" s="66"/>
      <c r="P211" s="66"/>
      <c r="Q211" s="66"/>
      <c r="R211" s="66"/>
      <c r="S211" s="66"/>
      <c r="T211" s="68">
        <v>578.53</v>
      </c>
      <c r="U211" s="63"/>
      <c r="V211" s="63"/>
      <c r="W211" s="63"/>
      <c r="X211" s="63"/>
      <c r="Y211" s="63"/>
      <c r="Z211" s="63">
        <v>578.53</v>
      </c>
      <c r="AA211" s="63"/>
      <c r="AB211" s="69">
        <v>0.28999999999999998</v>
      </c>
      <c r="AC211" s="63"/>
      <c r="AD211" s="66"/>
      <c r="AE211" s="67"/>
      <c r="AF211" s="68">
        <v>0</v>
      </c>
      <c r="AG211" s="63"/>
      <c r="AH211" s="63"/>
      <c r="AI211" s="63"/>
      <c r="AJ211" s="63"/>
      <c r="AK211" s="63"/>
      <c r="AL211" s="63">
        <v>0</v>
      </c>
      <c r="AM211" s="63"/>
      <c r="AN211" s="69"/>
      <c r="AO211" s="63"/>
      <c r="AP211" s="63">
        <v>0</v>
      </c>
      <c r="AQ211" s="63">
        <v>0</v>
      </c>
      <c r="AR211" s="66"/>
      <c r="AS211" s="67"/>
      <c r="AT211" s="68">
        <f t="shared" si="53"/>
        <v>578.53</v>
      </c>
      <c r="AU211" s="63"/>
      <c r="AV211" s="63">
        <f t="shared" si="62"/>
        <v>0</v>
      </c>
      <c r="AW211" s="63"/>
      <c r="AX211" s="63"/>
      <c r="AY211" s="63"/>
      <c r="AZ211" s="63">
        <f t="shared" si="63"/>
        <v>578.53</v>
      </c>
      <c r="BA211" s="63"/>
      <c r="BB211" s="69">
        <f t="shared" si="64"/>
        <v>0.28999999999999998</v>
      </c>
      <c r="BC211" s="63"/>
      <c r="BD211" s="66"/>
      <c r="BE211" s="67"/>
      <c r="BF211" s="57"/>
      <c r="BG211" s="90"/>
      <c r="BH211" s="91"/>
      <c r="BI211" s="91"/>
      <c r="BJ211" s="73"/>
      <c r="BK211" s="73"/>
      <c r="BL211" s="73"/>
      <c r="BM211" s="73"/>
      <c r="BN211" s="73"/>
      <c r="BO211" s="73"/>
      <c r="BP211" s="73"/>
      <c r="BQ211" s="72"/>
      <c r="BR211" s="73"/>
      <c r="BS211" s="74"/>
    </row>
    <row r="212" spans="2:71" s="47" customFormat="1" ht="12.75" x14ac:dyDescent="0.2">
      <c r="B212" s="48"/>
      <c r="C212" s="187" t="s">
        <v>324</v>
      </c>
      <c r="D212" s="188"/>
      <c r="E212" s="188"/>
      <c r="F212" s="188"/>
      <c r="G212" s="189"/>
      <c r="H212" s="63">
        <v>787</v>
      </c>
      <c r="I212" s="92">
        <v>42716</v>
      </c>
      <c r="J212" s="92">
        <v>42716</v>
      </c>
      <c r="K212" s="92"/>
      <c r="L212" s="64">
        <v>15</v>
      </c>
      <c r="M212" s="65" t="s">
        <v>122</v>
      </c>
      <c r="N212" s="66"/>
      <c r="O212" s="66"/>
      <c r="P212" s="66"/>
      <c r="Q212" s="66"/>
      <c r="R212" s="66"/>
      <c r="S212" s="66"/>
      <c r="T212" s="68">
        <v>2100</v>
      </c>
      <c r="U212" s="63"/>
      <c r="V212" s="63"/>
      <c r="W212" s="63"/>
      <c r="X212" s="63"/>
      <c r="Y212" s="63"/>
      <c r="Z212" s="63">
        <v>2100</v>
      </c>
      <c r="AA212" s="63"/>
      <c r="AB212" s="69">
        <v>980.64</v>
      </c>
      <c r="AC212" s="63"/>
      <c r="AD212" s="66"/>
      <c r="AE212" s="67"/>
      <c r="AF212" s="68">
        <v>0</v>
      </c>
      <c r="AG212" s="63"/>
      <c r="AH212" s="63">
        <f>AF212</f>
        <v>0</v>
      </c>
      <c r="AI212" s="63"/>
      <c r="AJ212" s="63"/>
      <c r="AK212" s="63"/>
      <c r="AL212" s="63">
        <f>AF212</f>
        <v>0</v>
      </c>
      <c r="AM212" s="63"/>
      <c r="AN212" s="69"/>
      <c r="AO212" s="63"/>
      <c r="AP212" s="63">
        <v>139.91999999999999</v>
      </c>
      <c r="AQ212" s="63">
        <f>AL212</f>
        <v>0</v>
      </c>
      <c r="AR212" s="66"/>
      <c r="AS212" s="67"/>
      <c r="AT212" s="68">
        <f t="shared" si="53"/>
        <v>2100</v>
      </c>
      <c r="AU212" s="63"/>
      <c r="AV212" s="63">
        <f t="shared" si="62"/>
        <v>0</v>
      </c>
      <c r="AW212" s="63"/>
      <c r="AX212" s="63"/>
      <c r="AY212" s="63"/>
      <c r="AZ212" s="63">
        <f t="shared" si="63"/>
        <v>2100</v>
      </c>
      <c r="BA212" s="63"/>
      <c r="BB212" s="69">
        <f>AB212-AP212</f>
        <v>840.72</v>
      </c>
      <c r="BC212" s="63"/>
      <c r="BD212" s="66"/>
      <c r="BE212" s="67"/>
      <c r="BF212" s="57"/>
      <c r="BG212" s="90"/>
      <c r="BH212" s="91"/>
      <c r="BI212" s="91"/>
      <c r="BJ212" s="73"/>
      <c r="BK212" s="73"/>
      <c r="BL212" s="73"/>
      <c r="BM212" s="73"/>
      <c r="BN212" s="73"/>
      <c r="BO212" s="73"/>
      <c r="BP212" s="73"/>
      <c r="BQ212" s="72"/>
      <c r="BR212" s="73"/>
      <c r="BS212" s="74"/>
    </row>
    <row r="213" spans="2:71" s="47" customFormat="1" ht="12.75" customHeight="1" x14ac:dyDescent="0.2">
      <c r="B213" s="48"/>
      <c r="C213" s="187" t="s">
        <v>325</v>
      </c>
      <c r="D213" s="188"/>
      <c r="E213" s="188"/>
      <c r="F213" s="188"/>
      <c r="G213" s="189"/>
      <c r="H213" s="63">
        <v>418</v>
      </c>
      <c r="I213" s="92">
        <v>38716</v>
      </c>
      <c r="J213" s="92">
        <v>38716</v>
      </c>
      <c r="K213" s="92"/>
      <c r="L213" s="64">
        <v>7</v>
      </c>
      <c r="M213" s="65" t="s">
        <v>122</v>
      </c>
      <c r="N213" s="66"/>
      <c r="O213" s="66"/>
      <c r="P213" s="66"/>
      <c r="Q213" s="66"/>
      <c r="R213" s="66"/>
      <c r="S213" s="66"/>
      <c r="T213" s="68">
        <v>1679.8</v>
      </c>
      <c r="U213" s="63"/>
      <c r="V213" s="63"/>
      <c r="W213" s="63"/>
      <c r="X213" s="63"/>
      <c r="Y213" s="63"/>
      <c r="Z213" s="63">
        <v>1679.8</v>
      </c>
      <c r="AA213" s="63"/>
      <c r="AB213" s="69">
        <v>0.57999999999999996</v>
      </c>
      <c r="AC213" s="63"/>
      <c r="AD213" s="66"/>
      <c r="AE213" s="67"/>
      <c r="AF213" s="68">
        <v>0</v>
      </c>
      <c r="AG213" s="63"/>
      <c r="AH213" s="63"/>
      <c r="AI213" s="63"/>
      <c r="AJ213" s="63"/>
      <c r="AK213" s="63"/>
      <c r="AL213" s="63">
        <v>0</v>
      </c>
      <c r="AM213" s="63"/>
      <c r="AN213" s="69"/>
      <c r="AO213" s="63"/>
      <c r="AP213" s="63">
        <v>0</v>
      </c>
      <c r="AQ213" s="63">
        <v>0</v>
      </c>
      <c r="AR213" s="66"/>
      <c r="AS213" s="67"/>
      <c r="AT213" s="68">
        <f t="shared" si="53"/>
        <v>1679.8</v>
      </c>
      <c r="AU213" s="63"/>
      <c r="AV213" s="63">
        <f t="shared" si="62"/>
        <v>0</v>
      </c>
      <c r="AW213" s="63"/>
      <c r="AX213" s="63"/>
      <c r="AY213" s="63"/>
      <c r="AZ213" s="63">
        <f t="shared" si="63"/>
        <v>1679.8</v>
      </c>
      <c r="BA213" s="63"/>
      <c r="BB213" s="69">
        <f t="shared" si="64"/>
        <v>0.57999999999999996</v>
      </c>
      <c r="BC213" s="63"/>
      <c r="BD213" s="66"/>
      <c r="BE213" s="67"/>
      <c r="BF213" s="57"/>
      <c r="BG213" s="90"/>
      <c r="BH213" s="91"/>
      <c r="BI213" s="91"/>
      <c r="BJ213" s="73"/>
      <c r="BK213" s="73"/>
      <c r="BL213" s="73"/>
      <c r="BM213" s="73"/>
      <c r="BN213" s="73"/>
      <c r="BO213" s="73"/>
      <c r="BP213" s="73"/>
      <c r="BQ213" s="72"/>
      <c r="BR213" s="73"/>
      <c r="BS213" s="74"/>
    </row>
    <row r="214" spans="2:71" s="47" customFormat="1" ht="12.75" customHeight="1" x14ac:dyDescent="0.2">
      <c r="B214" s="48"/>
      <c r="C214" s="187" t="s">
        <v>326</v>
      </c>
      <c r="D214" s="188"/>
      <c r="E214" s="188"/>
      <c r="F214" s="188"/>
      <c r="G214" s="189"/>
      <c r="H214" s="63">
        <v>789</v>
      </c>
      <c r="I214" s="92">
        <v>42860</v>
      </c>
      <c r="J214" s="92">
        <v>42860</v>
      </c>
      <c r="K214" s="92"/>
      <c r="L214" s="64">
        <v>15</v>
      </c>
      <c r="M214" s="65" t="s">
        <v>122</v>
      </c>
      <c r="N214" s="66"/>
      <c r="O214" s="66"/>
      <c r="P214" s="66"/>
      <c r="Q214" s="66"/>
      <c r="R214" s="66"/>
      <c r="S214" s="66"/>
      <c r="T214" s="68">
        <v>900</v>
      </c>
      <c r="U214" s="63"/>
      <c r="V214" s="63"/>
      <c r="W214" s="63"/>
      <c r="X214" s="63"/>
      <c r="Y214" s="63"/>
      <c r="Z214" s="63">
        <v>900</v>
      </c>
      <c r="AA214" s="63"/>
      <c r="AB214" s="69">
        <v>445.91</v>
      </c>
      <c r="AC214" s="63"/>
      <c r="AD214" s="66"/>
      <c r="AE214" s="67"/>
      <c r="AF214" s="68">
        <v>0</v>
      </c>
      <c r="AG214" s="63"/>
      <c r="AH214" s="63"/>
      <c r="AI214" s="63"/>
      <c r="AJ214" s="63"/>
      <c r="AK214" s="63"/>
      <c r="AL214" s="63">
        <v>0</v>
      </c>
      <c r="AM214" s="63"/>
      <c r="AN214" s="69"/>
      <c r="AO214" s="63"/>
      <c r="AP214" s="63">
        <v>59.88</v>
      </c>
      <c r="AQ214" s="63">
        <v>0</v>
      </c>
      <c r="AR214" s="66"/>
      <c r="AS214" s="67"/>
      <c r="AT214" s="68">
        <f t="shared" si="53"/>
        <v>900</v>
      </c>
      <c r="AU214" s="63"/>
      <c r="AV214" s="63">
        <f t="shared" si="62"/>
        <v>0</v>
      </c>
      <c r="AW214" s="63"/>
      <c r="AX214" s="63"/>
      <c r="AY214" s="63"/>
      <c r="AZ214" s="63">
        <f t="shared" si="63"/>
        <v>900</v>
      </c>
      <c r="BA214" s="63"/>
      <c r="BB214" s="69">
        <f>AB214-AP214</f>
        <v>386.03000000000003</v>
      </c>
      <c r="BC214" s="63"/>
      <c r="BD214" s="66"/>
      <c r="BE214" s="67"/>
      <c r="BF214" s="57"/>
      <c r="BG214" s="90"/>
      <c r="BH214" s="91"/>
      <c r="BI214" s="91"/>
      <c r="BJ214" s="73"/>
      <c r="BK214" s="73"/>
      <c r="BL214" s="73"/>
      <c r="BM214" s="73"/>
      <c r="BN214" s="73"/>
      <c r="BO214" s="73"/>
      <c r="BP214" s="73"/>
      <c r="BQ214" s="72"/>
      <c r="BR214" s="73"/>
      <c r="BS214" s="74"/>
    </row>
    <row r="215" spans="2:71" s="47" customFormat="1" ht="12.75" customHeight="1" x14ac:dyDescent="0.2">
      <c r="B215" s="48"/>
      <c r="C215" s="187" t="s">
        <v>327</v>
      </c>
      <c r="D215" s="188"/>
      <c r="E215" s="188"/>
      <c r="F215" s="188"/>
      <c r="G215" s="189"/>
      <c r="H215" s="63">
        <v>790</v>
      </c>
      <c r="I215" s="92">
        <v>42860</v>
      </c>
      <c r="J215" s="92">
        <v>42860</v>
      </c>
      <c r="K215" s="92"/>
      <c r="L215" s="64">
        <v>15</v>
      </c>
      <c r="M215" s="65" t="s">
        <v>122</v>
      </c>
      <c r="N215" s="66"/>
      <c r="O215" s="66"/>
      <c r="P215" s="66"/>
      <c r="Q215" s="66"/>
      <c r="R215" s="66"/>
      <c r="S215" s="66"/>
      <c r="T215" s="68">
        <v>840</v>
      </c>
      <c r="U215" s="63"/>
      <c r="V215" s="63"/>
      <c r="W215" s="63"/>
      <c r="X215" s="63"/>
      <c r="Y215" s="63"/>
      <c r="Z215" s="63">
        <v>840</v>
      </c>
      <c r="AA215" s="63"/>
      <c r="AB215" s="69">
        <v>415.94</v>
      </c>
      <c r="AC215" s="63"/>
      <c r="AD215" s="66"/>
      <c r="AE215" s="67"/>
      <c r="AF215" s="68">
        <v>0</v>
      </c>
      <c r="AG215" s="63"/>
      <c r="AH215" s="63"/>
      <c r="AI215" s="63"/>
      <c r="AJ215" s="63"/>
      <c r="AK215" s="63"/>
      <c r="AL215" s="63">
        <v>0</v>
      </c>
      <c r="AM215" s="63"/>
      <c r="AN215" s="69"/>
      <c r="AO215" s="63"/>
      <c r="AP215" s="63">
        <v>55.92</v>
      </c>
      <c r="AQ215" s="63">
        <v>0</v>
      </c>
      <c r="AR215" s="66"/>
      <c r="AS215" s="67"/>
      <c r="AT215" s="68">
        <f t="shared" si="53"/>
        <v>840</v>
      </c>
      <c r="AU215" s="63"/>
      <c r="AV215" s="63">
        <f t="shared" si="62"/>
        <v>0</v>
      </c>
      <c r="AW215" s="63"/>
      <c r="AX215" s="63"/>
      <c r="AY215" s="63"/>
      <c r="AZ215" s="63">
        <f t="shared" si="63"/>
        <v>840</v>
      </c>
      <c r="BA215" s="63"/>
      <c r="BB215" s="69">
        <f t="shared" si="64"/>
        <v>360.02</v>
      </c>
      <c r="BC215" s="63"/>
      <c r="BD215" s="66"/>
      <c r="BE215" s="67"/>
      <c r="BF215" s="57"/>
      <c r="BG215" s="90"/>
      <c r="BH215" s="91"/>
      <c r="BI215" s="91"/>
      <c r="BJ215" s="73"/>
      <c r="BK215" s="73"/>
      <c r="BL215" s="73"/>
      <c r="BM215" s="73"/>
      <c r="BN215" s="73"/>
      <c r="BO215" s="73"/>
      <c r="BP215" s="73"/>
      <c r="BQ215" s="72"/>
      <c r="BR215" s="73"/>
      <c r="BS215" s="74"/>
    </row>
    <row r="216" spans="2:71" s="47" customFormat="1" ht="12.75" customHeight="1" x14ac:dyDescent="0.2">
      <c r="B216" s="48"/>
      <c r="C216" s="187" t="s">
        <v>328</v>
      </c>
      <c r="D216" s="188"/>
      <c r="E216" s="188"/>
      <c r="F216" s="188"/>
      <c r="G216" s="189"/>
      <c r="H216" s="63">
        <v>829</v>
      </c>
      <c r="I216" s="92">
        <v>44317</v>
      </c>
      <c r="J216" s="92">
        <v>44317</v>
      </c>
      <c r="K216" s="92"/>
      <c r="L216" s="64">
        <v>15</v>
      </c>
      <c r="M216" s="65" t="s">
        <v>122</v>
      </c>
      <c r="N216" s="66"/>
      <c r="O216" s="66"/>
      <c r="P216" s="66"/>
      <c r="Q216" s="66"/>
      <c r="R216" s="66"/>
      <c r="S216" s="66"/>
      <c r="T216" s="68">
        <v>983.47</v>
      </c>
      <c r="U216" s="63"/>
      <c r="V216" s="63"/>
      <c r="W216" s="63"/>
      <c r="X216" s="63"/>
      <c r="Y216" s="63"/>
      <c r="Z216" s="63">
        <v>983.47</v>
      </c>
      <c r="AA216" s="63"/>
      <c r="AB216" s="69">
        <v>747.4</v>
      </c>
      <c r="AC216" s="63"/>
      <c r="AD216" s="66"/>
      <c r="AE216" s="67"/>
      <c r="AF216" s="68">
        <v>0</v>
      </c>
      <c r="AG216" s="63"/>
      <c r="AH216" s="63">
        <f>AF216</f>
        <v>0</v>
      </c>
      <c r="AI216" s="63"/>
      <c r="AJ216" s="63"/>
      <c r="AK216" s="63"/>
      <c r="AL216" s="63">
        <v>0</v>
      </c>
      <c r="AM216" s="63"/>
      <c r="AN216" s="69"/>
      <c r="AO216" s="63"/>
      <c r="AP216" s="63">
        <v>65.88</v>
      </c>
      <c r="AQ216" s="63">
        <v>0</v>
      </c>
      <c r="AR216" s="66"/>
      <c r="AS216" s="67"/>
      <c r="AT216" s="68">
        <f t="shared" si="53"/>
        <v>983.47</v>
      </c>
      <c r="AU216" s="63"/>
      <c r="AV216" s="63">
        <f t="shared" si="62"/>
        <v>0</v>
      </c>
      <c r="AW216" s="63"/>
      <c r="AX216" s="63"/>
      <c r="AY216" s="63"/>
      <c r="AZ216" s="63">
        <f t="shared" si="63"/>
        <v>983.47</v>
      </c>
      <c r="BA216" s="63"/>
      <c r="BB216" s="69">
        <f t="shared" si="64"/>
        <v>681.52</v>
      </c>
      <c r="BC216" s="63"/>
      <c r="BD216" s="66"/>
      <c r="BE216" s="67"/>
      <c r="BF216" s="57"/>
      <c r="BG216" s="90"/>
      <c r="BH216" s="91"/>
      <c r="BI216" s="91"/>
      <c r="BJ216" s="73"/>
      <c r="BK216" s="73"/>
      <c r="BL216" s="73"/>
      <c r="BM216" s="73"/>
      <c r="BN216" s="73"/>
      <c r="BO216" s="73"/>
      <c r="BP216" s="73"/>
      <c r="BQ216" s="72"/>
      <c r="BR216" s="73"/>
      <c r="BS216" s="74"/>
    </row>
    <row r="217" spans="2:71" s="47" customFormat="1" ht="12.75" customHeight="1" x14ac:dyDescent="0.2">
      <c r="B217" s="48"/>
      <c r="C217" s="187" t="s">
        <v>329</v>
      </c>
      <c r="D217" s="188"/>
      <c r="E217" s="188"/>
      <c r="F217" s="188"/>
      <c r="G217" s="189"/>
      <c r="H217" s="63">
        <v>828</v>
      </c>
      <c r="I217" s="92">
        <v>44317</v>
      </c>
      <c r="J217" s="92">
        <v>44317</v>
      </c>
      <c r="K217" s="92"/>
      <c r="L217" s="64">
        <v>10</v>
      </c>
      <c r="M217" s="65" t="s">
        <v>122</v>
      </c>
      <c r="N217" s="66"/>
      <c r="O217" s="66"/>
      <c r="P217" s="66"/>
      <c r="Q217" s="66"/>
      <c r="R217" s="66"/>
      <c r="S217" s="66"/>
      <c r="T217" s="68">
        <v>3800.83</v>
      </c>
      <c r="U217" s="63"/>
      <c r="V217" s="63"/>
      <c r="W217" s="63"/>
      <c r="X217" s="63"/>
      <c r="Y217" s="63"/>
      <c r="Z217" s="63">
        <v>3800.83</v>
      </c>
      <c r="AA217" s="63"/>
      <c r="AB217" s="69">
        <v>2427.84</v>
      </c>
      <c r="AC217" s="63"/>
      <c r="AD217" s="66"/>
      <c r="AE217" s="67"/>
      <c r="AF217" s="68">
        <v>0</v>
      </c>
      <c r="AG217" s="63"/>
      <c r="AH217" s="63">
        <f>AF217</f>
        <v>0</v>
      </c>
      <c r="AI217" s="63"/>
      <c r="AJ217" s="63"/>
      <c r="AK217" s="63"/>
      <c r="AL217" s="63">
        <v>0</v>
      </c>
      <c r="AM217" s="63"/>
      <c r="AN217" s="69"/>
      <c r="AO217" s="63"/>
      <c r="AP217" s="63">
        <v>383.16</v>
      </c>
      <c r="AQ217" s="63">
        <v>0</v>
      </c>
      <c r="AR217" s="66"/>
      <c r="AS217" s="67"/>
      <c r="AT217" s="68">
        <f t="shared" si="53"/>
        <v>3800.83</v>
      </c>
      <c r="AU217" s="63"/>
      <c r="AV217" s="63">
        <f t="shared" si="62"/>
        <v>0</v>
      </c>
      <c r="AW217" s="63"/>
      <c r="AX217" s="63"/>
      <c r="AY217" s="63"/>
      <c r="AZ217" s="63">
        <f t="shared" si="63"/>
        <v>3800.83</v>
      </c>
      <c r="BA217" s="63"/>
      <c r="BB217" s="69">
        <f t="shared" si="64"/>
        <v>2044.68</v>
      </c>
      <c r="BC217" s="63"/>
      <c r="BD217" s="66"/>
      <c r="BE217" s="67"/>
      <c r="BF217" s="57"/>
      <c r="BG217" s="90"/>
      <c r="BH217" s="91"/>
      <c r="BI217" s="91"/>
      <c r="BJ217" s="73"/>
      <c r="BK217" s="73"/>
      <c r="BL217" s="73"/>
      <c r="BM217" s="73"/>
      <c r="BN217" s="73"/>
      <c r="BO217" s="73"/>
      <c r="BP217" s="73"/>
      <c r="BQ217" s="72"/>
      <c r="BR217" s="73"/>
      <c r="BS217" s="74"/>
    </row>
    <row r="218" spans="2:71" s="47" customFormat="1" ht="12.75" customHeight="1" x14ac:dyDescent="0.2">
      <c r="B218" s="48"/>
      <c r="C218" s="187" t="s">
        <v>330</v>
      </c>
      <c r="D218" s="188"/>
      <c r="E218" s="188"/>
      <c r="F218" s="188"/>
      <c r="G218" s="189"/>
      <c r="H218" s="63">
        <v>816</v>
      </c>
      <c r="I218" s="92">
        <v>43935</v>
      </c>
      <c r="J218" s="92">
        <v>43935</v>
      </c>
      <c r="K218" s="92"/>
      <c r="L218" s="64">
        <v>10</v>
      </c>
      <c r="M218" s="65" t="s">
        <v>122</v>
      </c>
      <c r="N218" s="66"/>
      <c r="O218" s="66"/>
      <c r="P218" s="66"/>
      <c r="Q218" s="66"/>
      <c r="R218" s="66"/>
      <c r="S218" s="66"/>
      <c r="T218" s="68">
        <v>12700</v>
      </c>
      <c r="U218" s="63"/>
      <c r="V218" s="63"/>
      <c r="W218" s="63"/>
      <c r="X218" s="63"/>
      <c r="Y218" s="63"/>
      <c r="Z218" s="63">
        <v>12700</v>
      </c>
      <c r="AA218" s="63"/>
      <c r="AB218" s="69">
        <v>6773.52</v>
      </c>
      <c r="AC218" s="63"/>
      <c r="AD218" s="66"/>
      <c r="AE218" s="67"/>
      <c r="AF218" s="68">
        <v>0</v>
      </c>
      <c r="AG218" s="63"/>
      <c r="AH218" s="63">
        <f>AF218</f>
        <v>0</v>
      </c>
      <c r="AI218" s="63"/>
      <c r="AJ218" s="63"/>
      <c r="AK218" s="63"/>
      <c r="AL218" s="63">
        <v>0</v>
      </c>
      <c r="AM218" s="63"/>
      <c r="AN218" s="69"/>
      <c r="AO218" s="63"/>
      <c r="AP218" s="63">
        <v>1269.96</v>
      </c>
      <c r="AQ218" s="63">
        <v>0</v>
      </c>
      <c r="AR218" s="66"/>
      <c r="AS218" s="67"/>
      <c r="AT218" s="68">
        <f t="shared" si="53"/>
        <v>12700</v>
      </c>
      <c r="AU218" s="63"/>
      <c r="AV218" s="63">
        <f t="shared" si="62"/>
        <v>0</v>
      </c>
      <c r="AW218" s="63"/>
      <c r="AX218" s="63"/>
      <c r="AY218" s="63"/>
      <c r="AZ218" s="63">
        <f t="shared" si="63"/>
        <v>12700</v>
      </c>
      <c r="BA218" s="63"/>
      <c r="BB218" s="69">
        <f>AB218-AP218</f>
        <v>5503.56</v>
      </c>
      <c r="BC218" s="63"/>
      <c r="BD218" s="66"/>
      <c r="BE218" s="67"/>
      <c r="BF218" s="57"/>
      <c r="BG218" s="90"/>
      <c r="BH218" s="91"/>
      <c r="BI218" s="91"/>
      <c r="BJ218" s="73"/>
      <c r="BK218" s="73"/>
      <c r="BL218" s="73"/>
      <c r="BM218" s="73"/>
      <c r="BN218" s="73"/>
      <c r="BO218" s="73"/>
      <c r="BP218" s="73"/>
      <c r="BQ218" s="72"/>
      <c r="BR218" s="73"/>
      <c r="BS218" s="74"/>
    </row>
    <row r="219" spans="2:71" s="47" customFormat="1" ht="12.75" customHeight="1" x14ac:dyDescent="0.2">
      <c r="B219" s="48"/>
      <c r="C219" s="187" t="s">
        <v>331</v>
      </c>
      <c r="D219" s="188"/>
      <c r="E219" s="188"/>
      <c r="F219" s="188"/>
      <c r="G219" s="189"/>
      <c r="H219" s="63">
        <v>846</v>
      </c>
      <c r="I219" s="92">
        <v>44617</v>
      </c>
      <c r="J219" s="92">
        <v>44617</v>
      </c>
      <c r="K219" s="92"/>
      <c r="L219" s="64">
        <v>15</v>
      </c>
      <c r="M219" s="65" t="s">
        <v>122</v>
      </c>
      <c r="N219" s="66"/>
      <c r="O219" s="66"/>
      <c r="P219" s="66"/>
      <c r="Q219" s="66"/>
      <c r="R219" s="66"/>
      <c r="S219" s="66"/>
      <c r="T219" s="68">
        <v>1852.07</v>
      </c>
      <c r="U219" s="63"/>
      <c r="V219" s="63"/>
      <c r="W219" s="63"/>
      <c r="X219" s="63"/>
      <c r="Y219" s="63"/>
      <c r="Z219" s="63">
        <v>1852.07</v>
      </c>
      <c r="AA219" s="63"/>
      <c r="AB219" s="69">
        <v>1502.55</v>
      </c>
      <c r="AC219" s="63"/>
      <c r="AD219" s="66"/>
      <c r="AE219" s="67"/>
      <c r="AF219" s="68">
        <v>0</v>
      </c>
      <c r="AG219" s="63"/>
      <c r="AH219" s="63"/>
      <c r="AI219" s="63"/>
      <c r="AJ219" s="63"/>
      <c r="AK219" s="63"/>
      <c r="AL219" s="63">
        <v>0</v>
      </c>
      <c r="AM219" s="63"/>
      <c r="AN219" s="69"/>
      <c r="AO219" s="69"/>
      <c r="AP219" s="69">
        <v>123.36</v>
      </c>
      <c r="AQ219" s="63"/>
      <c r="AR219" s="66"/>
      <c r="AS219" s="67"/>
      <c r="AT219" s="68">
        <f t="shared" si="53"/>
        <v>1852.07</v>
      </c>
      <c r="AU219" s="63"/>
      <c r="AV219" s="63"/>
      <c r="AW219" s="63"/>
      <c r="AX219" s="63"/>
      <c r="AY219" s="63"/>
      <c r="AZ219" s="63">
        <v>1852.07</v>
      </c>
      <c r="BA219" s="63"/>
      <c r="BB219" s="69">
        <f>AB219-AP219</f>
        <v>1379.19</v>
      </c>
      <c r="BC219" s="63"/>
      <c r="BD219" s="66"/>
      <c r="BE219" s="67"/>
      <c r="BF219" s="57"/>
      <c r="BG219" s="90"/>
      <c r="BH219" s="91"/>
      <c r="BI219" s="91"/>
      <c r="BJ219" s="73"/>
      <c r="BK219" s="73"/>
      <c r="BL219" s="73"/>
      <c r="BM219" s="73"/>
      <c r="BN219" s="73"/>
      <c r="BO219" s="73"/>
      <c r="BP219" s="73"/>
      <c r="BQ219" s="72"/>
      <c r="BR219" s="73"/>
      <c r="BS219" s="74"/>
    </row>
    <row r="220" spans="2:71" s="47" customFormat="1" ht="12.75" customHeight="1" x14ac:dyDescent="0.2">
      <c r="B220" s="48"/>
      <c r="C220" s="187" t="s">
        <v>332</v>
      </c>
      <c r="D220" s="188"/>
      <c r="E220" s="188"/>
      <c r="F220" s="188"/>
      <c r="G220" s="189"/>
      <c r="H220" s="63">
        <v>901</v>
      </c>
      <c r="I220" s="92">
        <v>45616</v>
      </c>
      <c r="J220" s="92">
        <v>45616</v>
      </c>
      <c r="K220" s="92"/>
      <c r="L220" s="64">
        <v>15</v>
      </c>
      <c r="M220" s="65" t="s">
        <v>333</v>
      </c>
      <c r="N220" s="66"/>
      <c r="O220" s="66"/>
      <c r="P220" s="66"/>
      <c r="Q220" s="66"/>
      <c r="R220" s="66"/>
      <c r="S220" s="66"/>
      <c r="T220" s="68">
        <v>1287.1300000000001</v>
      </c>
      <c r="U220" s="63"/>
      <c r="V220" s="63"/>
      <c r="W220" s="63"/>
      <c r="X220" s="63"/>
      <c r="Y220" s="63"/>
      <c r="Z220" s="63">
        <f>T220</f>
        <v>1287.1300000000001</v>
      </c>
      <c r="AA220" s="63"/>
      <c r="AB220" s="69">
        <v>1279.98</v>
      </c>
      <c r="AC220" s="63"/>
      <c r="AD220" s="66"/>
      <c r="AE220" s="67"/>
      <c r="AF220" s="68">
        <v>0</v>
      </c>
      <c r="AG220" s="63"/>
      <c r="AH220" s="63"/>
      <c r="AI220" s="63"/>
      <c r="AJ220" s="63"/>
      <c r="AK220" s="63"/>
      <c r="AL220" s="63">
        <f>AF220</f>
        <v>0</v>
      </c>
      <c r="AM220" s="63"/>
      <c r="AN220" s="69"/>
      <c r="AO220" s="69"/>
      <c r="AP220" s="69">
        <v>85.8</v>
      </c>
      <c r="AQ220" s="63"/>
      <c r="AR220" s="66"/>
      <c r="AS220" s="67"/>
      <c r="AT220" s="68">
        <f t="shared" si="53"/>
        <v>1287.1300000000001</v>
      </c>
      <c r="AU220" s="63"/>
      <c r="AV220" s="63"/>
      <c r="AW220" s="63"/>
      <c r="AX220" s="63"/>
      <c r="AY220" s="63"/>
      <c r="AZ220" s="63">
        <v>1287.1300000000001</v>
      </c>
      <c r="BA220" s="63"/>
      <c r="BB220" s="69">
        <f>AB220-AP220</f>
        <v>1194.18</v>
      </c>
      <c r="BC220" s="63"/>
      <c r="BD220" s="66"/>
      <c r="BE220" s="67"/>
      <c r="BF220" s="57"/>
      <c r="BG220" s="90"/>
      <c r="BH220" s="91"/>
      <c r="BI220" s="91"/>
      <c r="BJ220" s="73"/>
      <c r="BK220" s="73"/>
      <c r="BL220" s="73"/>
      <c r="BM220" s="73"/>
      <c r="BN220" s="73"/>
      <c r="BO220" s="73"/>
      <c r="BP220" s="73"/>
      <c r="BQ220" s="72"/>
      <c r="BR220" s="73"/>
      <c r="BS220" s="74"/>
    </row>
    <row r="221" spans="2:71" s="47" customFormat="1" ht="12.75" customHeight="1" x14ac:dyDescent="0.2">
      <c r="B221" s="48"/>
      <c r="C221" s="187" t="s">
        <v>334</v>
      </c>
      <c r="D221" s="188"/>
      <c r="E221" s="188"/>
      <c r="F221" s="188"/>
      <c r="G221" s="189"/>
      <c r="H221" s="63">
        <v>893</v>
      </c>
      <c r="I221" s="92">
        <v>45419</v>
      </c>
      <c r="J221" s="92">
        <v>45419</v>
      </c>
      <c r="K221" s="92"/>
      <c r="L221" s="64">
        <v>10</v>
      </c>
      <c r="M221" s="65" t="s">
        <v>122</v>
      </c>
      <c r="N221" s="66"/>
      <c r="O221" s="66"/>
      <c r="P221" s="66"/>
      <c r="Q221" s="66"/>
      <c r="R221" s="66"/>
      <c r="S221" s="66"/>
      <c r="T221" s="68">
        <v>1355.37</v>
      </c>
      <c r="U221" s="63"/>
      <c r="V221" s="63"/>
      <c r="W221" s="63"/>
      <c r="X221" s="63"/>
      <c r="Y221" s="63"/>
      <c r="Z221" s="63">
        <f>T221</f>
        <v>1355.37</v>
      </c>
      <c r="AA221" s="63"/>
      <c r="AB221" s="69">
        <v>1276.3399999999999</v>
      </c>
      <c r="AC221" s="63"/>
      <c r="AD221" s="66"/>
      <c r="AE221" s="67"/>
      <c r="AF221" s="68">
        <v>0</v>
      </c>
      <c r="AG221" s="63"/>
      <c r="AH221" s="63"/>
      <c r="AI221" s="63"/>
      <c r="AJ221" s="63"/>
      <c r="AK221" s="63"/>
      <c r="AL221" s="63">
        <f>AF221</f>
        <v>0</v>
      </c>
      <c r="AM221" s="63"/>
      <c r="AN221" s="69"/>
      <c r="AO221" s="69"/>
      <c r="AP221" s="69">
        <v>135.47999999999999</v>
      </c>
      <c r="AQ221" s="63"/>
      <c r="AR221" s="66"/>
      <c r="AS221" s="67"/>
      <c r="AT221" s="68">
        <f t="shared" si="53"/>
        <v>1355.37</v>
      </c>
      <c r="AU221" s="63"/>
      <c r="AV221" s="63"/>
      <c r="AW221" s="63"/>
      <c r="AX221" s="63"/>
      <c r="AY221" s="63"/>
      <c r="AZ221" s="63">
        <v>1355.37</v>
      </c>
      <c r="BA221" s="63"/>
      <c r="BB221" s="69">
        <f>AB221-AP221</f>
        <v>1140.8599999999999</v>
      </c>
      <c r="BC221" s="63"/>
      <c r="BD221" s="66"/>
      <c r="BE221" s="67"/>
      <c r="BF221" s="57"/>
      <c r="BG221" s="90"/>
      <c r="BH221" s="91"/>
      <c r="BI221" s="91"/>
      <c r="BJ221" s="73"/>
      <c r="BK221" s="73"/>
      <c r="BL221" s="73"/>
      <c r="BM221" s="73"/>
      <c r="BN221" s="73"/>
      <c r="BO221" s="73"/>
      <c r="BP221" s="73"/>
      <c r="BQ221" s="72"/>
      <c r="BR221" s="73"/>
      <c r="BS221" s="74"/>
    </row>
    <row r="222" spans="2:71" s="47" customFormat="1" ht="12.75" customHeight="1" x14ac:dyDescent="0.2">
      <c r="B222" s="48" t="s">
        <v>235</v>
      </c>
      <c r="C222" s="187" t="s">
        <v>335</v>
      </c>
      <c r="D222" s="188"/>
      <c r="E222" s="188"/>
      <c r="F222" s="188"/>
      <c r="G222" s="189"/>
      <c r="H222" s="63">
        <v>907</v>
      </c>
      <c r="I222" s="92">
        <v>45919</v>
      </c>
      <c r="J222" s="92">
        <v>51367</v>
      </c>
      <c r="K222" s="92"/>
      <c r="L222" s="64">
        <v>15</v>
      </c>
      <c r="M222" s="65" t="s">
        <v>122</v>
      </c>
      <c r="N222" s="66"/>
      <c r="O222" s="66"/>
      <c r="P222" s="66"/>
      <c r="Q222" s="66"/>
      <c r="R222" s="66"/>
      <c r="S222" s="66"/>
      <c r="T222" s="68">
        <v>0</v>
      </c>
      <c r="U222" s="63"/>
      <c r="V222" s="63"/>
      <c r="W222" s="63"/>
      <c r="X222" s="63"/>
      <c r="Y222" s="63"/>
      <c r="Z222" s="63">
        <v>0</v>
      </c>
      <c r="AA222" s="63"/>
      <c r="AB222" s="69">
        <v>0</v>
      </c>
      <c r="AC222" s="63"/>
      <c r="AD222" s="66"/>
      <c r="AE222" s="67"/>
      <c r="AF222" s="68">
        <v>7438.02</v>
      </c>
      <c r="AG222" s="63"/>
      <c r="AH222" s="63"/>
      <c r="AI222" s="63"/>
      <c r="AJ222" s="63"/>
      <c r="AK222" s="63"/>
      <c r="AL222" s="63">
        <f>AF222</f>
        <v>7438.02</v>
      </c>
      <c r="AM222" s="63"/>
      <c r="AN222" s="69"/>
      <c r="AO222" s="69"/>
      <c r="AP222" s="69">
        <v>165.28</v>
      </c>
      <c r="AQ222" s="63"/>
      <c r="AR222" s="66"/>
      <c r="AS222" s="67"/>
      <c r="AT222" s="68">
        <f t="shared" si="53"/>
        <v>7438.02</v>
      </c>
      <c r="AU222" s="63"/>
      <c r="AV222" s="63"/>
      <c r="AW222" s="63"/>
      <c r="AX222" s="63"/>
      <c r="AY222" s="63"/>
      <c r="AZ222" s="63">
        <f>AT222</f>
        <v>7438.02</v>
      </c>
      <c r="BA222" s="63"/>
      <c r="BB222" s="69">
        <f>AF222-AP222</f>
        <v>7272.7400000000007</v>
      </c>
      <c r="BC222" s="63"/>
      <c r="BD222" s="66"/>
      <c r="BE222" s="67"/>
      <c r="BF222" s="57"/>
      <c r="BG222" s="90"/>
      <c r="BH222" s="91"/>
      <c r="BI222" s="91"/>
      <c r="BJ222" s="73"/>
      <c r="BK222" s="73"/>
      <c r="BL222" s="73"/>
      <c r="BM222" s="73"/>
      <c r="BN222" s="73"/>
      <c r="BO222" s="73"/>
      <c r="BP222" s="73"/>
      <c r="BQ222" s="72"/>
      <c r="BR222" s="73"/>
      <c r="BS222" s="74"/>
    </row>
    <row r="223" spans="2:71" s="47" customFormat="1" ht="12.75" customHeight="1" x14ac:dyDescent="0.2">
      <c r="B223" s="48"/>
      <c r="C223" s="187" t="s">
        <v>336</v>
      </c>
      <c r="D223" s="188"/>
      <c r="E223" s="188"/>
      <c r="F223" s="188"/>
      <c r="G223" s="189"/>
      <c r="H223" s="63">
        <v>854</v>
      </c>
      <c r="I223" s="92">
        <v>44754</v>
      </c>
      <c r="J223" s="92">
        <v>44754</v>
      </c>
      <c r="K223" s="92"/>
      <c r="L223" s="64">
        <v>15</v>
      </c>
      <c r="M223" s="65" t="s">
        <v>333</v>
      </c>
      <c r="N223" s="66"/>
      <c r="O223" s="66"/>
      <c r="P223" s="66"/>
      <c r="Q223" s="66"/>
      <c r="R223" s="66"/>
      <c r="S223" s="66"/>
      <c r="T223" s="68">
        <v>1950</v>
      </c>
      <c r="U223" s="63"/>
      <c r="V223" s="63"/>
      <c r="W223" s="63"/>
      <c r="X223" s="63"/>
      <c r="Y223" s="63"/>
      <c r="Z223" s="63">
        <v>1950</v>
      </c>
      <c r="AA223" s="63"/>
      <c r="AB223" s="69">
        <v>1635.93</v>
      </c>
      <c r="AC223" s="63"/>
      <c r="AD223" s="66"/>
      <c r="AE223" s="67"/>
      <c r="AF223" s="68">
        <v>0</v>
      </c>
      <c r="AG223" s="63"/>
      <c r="AH223" s="63"/>
      <c r="AI223" s="63"/>
      <c r="AJ223" s="63"/>
      <c r="AK223" s="63"/>
      <c r="AL223" s="63"/>
      <c r="AM223" s="63"/>
      <c r="AN223" s="69"/>
      <c r="AO223" s="69"/>
      <c r="AP223" s="69">
        <v>129.96</v>
      </c>
      <c r="AQ223" s="63"/>
      <c r="AR223" s="66"/>
      <c r="AS223" s="67"/>
      <c r="AT223" s="68">
        <f t="shared" si="53"/>
        <v>1950</v>
      </c>
      <c r="AU223" s="63"/>
      <c r="AV223" s="63"/>
      <c r="AW223" s="63"/>
      <c r="AX223" s="63"/>
      <c r="AY223" s="63"/>
      <c r="AZ223" s="63">
        <v>1950</v>
      </c>
      <c r="BA223" s="63"/>
      <c r="BB223" s="69">
        <f>AB223-AP223</f>
        <v>1505.97</v>
      </c>
      <c r="BC223" s="63"/>
      <c r="BD223" s="66"/>
      <c r="BE223" s="67"/>
      <c r="BF223" s="57"/>
      <c r="BG223" s="90"/>
      <c r="BH223" s="91"/>
      <c r="BI223" s="91"/>
      <c r="BJ223" s="73"/>
      <c r="BK223" s="73"/>
      <c r="BL223" s="73"/>
      <c r="BM223" s="73"/>
      <c r="BN223" s="73"/>
      <c r="BO223" s="73"/>
      <c r="BP223" s="73"/>
      <c r="BQ223" s="72"/>
      <c r="BR223" s="73"/>
      <c r="BS223" s="74"/>
    </row>
    <row r="224" spans="2:71" s="47" customFormat="1" ht="12.75" customHeight="1" x14ac:dyDescent="0.2">
      <c r="B224" s="48"/>
      <c r="C224" s="187" t="s">
        <v>337</v>
      </c>
      <c r="D224" s="188"/>
      <c r="E224" s="188"/>
      <c r="F224" s="188"/>
      <c r="G224" s="189"/>
      <c r="H224" s="63">
        <v>877</v>
      </c>
      <c r="I224" s="92">
        <v>45166</v>
      </c>
      <c r="J224" s="92">
        <v>45170</v>
      </c>
      <c r="K224" s="92"/>
      <c r="L224" s="64">
        <v>15</v>
      </c>
      <c r="M224" s="65" t="s">
        <v>333</v>
      </c>
      <c r="N224" s="66"/>
      <c r="O224" s="66"/>
      <c r="P224" s="66"/>
      <c r="Q224" s="66"/>
      <c r="R224" s="66"/>
      <c r="S224" s="66"/>
      <c r="T224" s="68">
        <v>1300</v>
      </c>
      <c r="U224" s="63"/>
      <c r="V224" s="63"/>
      <c r="W224" s="63"/>
      <c r="X224" s="63"/>
      <c r="Y224" s="63"/>
      <c r="Z224" s="63">
        <v>1300</v>
      </c>
      <c r="AA224" s="63"/>
      <c r="AB224" s="69">
        <v>1184.18</v>
      </c>
      <c r="AC224" s="63"/>
      <c r="AD224" s="66"/>
      <c r="AE224" s="67"/>
      <c r="AF224" s="68">
        <v>0</v>
      </c>
      <c r="AG224" s="63"/>
      <c r="AH224" s="63"/>
      <c r="AI224" s="63"/>
      <c r="AJ224" s="63"/>
      <c r="AK224" s="63"/>
      <c r="AL224" s="63">
        <v>0</v>
      </c>
      <c r="AM224" s="63"/>
      <c r="AN224" s="69"/>
      <c r="AO224" s="69"/>
      <c r="AP224" s="69">
        <v>86.64</v>
      </c>
      <c r="AQ224" s="63"/>
      <c r="AR224" s="66"/>
      <c r="AS224" s="67"/>
      <c r="AT224" s="68">
        <f t="shared" si="53"/>
        <v>1300</v>
      </c>
      <c r="AU224" s="63"/>
      <c r="AV224" s="63"/>
      <c r="AW224" s="63"/>
      <c r="AX224" s="63"/>
      <c r="AY224" s="63"/>
      <c r="AZ224" s="63">
        <v>1300</v>
      </c>
      <c r="BA224" s="63"/>
      <c r="BB224" s="69">
        <f>AB224-AP224</f>
        <v>1097.54</v>
      </c>
      <c r="BC224" s="63"/>
      <c r="BD224" s="66"/>
      <c r="BE224" s="67"/>
      <c r="BF224" s="57"/>
      <c r="BG224" s="90"/>
      <c r="BH224" s="91"/>
      <c r="BI224" s="91"/>
      <c r="BJ224" s="73"/>
      <c r="BK224" s="73"/>
      <c r="BL224" s="73"/>
      <c r="BM224" s="73"/>
      <c r="BN224" s="73"/>
      <c r="BO224" s="73"/>
      <c r="BP224" s="73"/>
      <c r="BQ224" s="72"/>
      <c r="BR224" s="73"/>
      <c r="BS224" s="74"/>
    </row>
    <row r="225" spans="2:71" s="47" customFormat="1" ht="12.75" customHeight="1" x14ac:dyDescent="0.2">
      <c r="B225" s="48"/>
      <c r="C225" s="187" t="s">
        <v>338</v>
      </c>
      <c r="D225" s="188"/>
      <c r="E225" s="188"/>
      <c r="F225" s="188"/>
      <c r="G225" s="189"/>
      <c r="H225" s="63">
        <v>898</v>
      </c>
      <c r="I225" s="92">
        <v>45565</v>
      </c>
      <c r="J225" s="92">
        <v>45565</v>
      </c>
      <c r="K225" s="92"/>
      <c r="L225" s="64">
        <v>15</v>
      </c>
      <c r="M225" s="65" t="s">
        <v>333</v>
      </c>
      <c r="N225" s="66"/>
      <c r="O225" s="66"/>
      <c r="P225" s="66"/>
      <c r="Q225" s="66"/>
      <c r="R225" s="66"/>
      <c r="S225" s="66"/>
      <c r="T225" s="68">
        <v>2045</v>
      </c>
      <c r="U225" s="63"/>
      <c r="V225" s="63"/>
      <c r="W225" s="63"/>
      <c r="X225" s="63"/>
      <c r="Y225" s="63"/>
      <c r="Z225" s="63">
        <v>2045</v>
      </c>
      <c r="AA225" s="63"/>
      <c r="AB225" s="69">
        <v>2010.92</v>
      </c>
      <c r="AC225" s="63"/>
      <c r="AD225" s="66"/>
      <c r="AE225" s="67"/>
      <c r="AF225" s="68">
        <v>0</v>
      </c>
      <c r="AG225" s="63"/>
      <c r="AH225" s="63"/>
      <c r="AI225" s="63"/>
      <c r="AJ225" s="63"/>
      <c r="AK225" s="63"/>
      <c r="AL225" s="63">
        <v>0</v>
      </c>
      <c r="AM225" s="63"/>
      <c r="AN225" s="69"/>
      <c r="AO225" s="69"/>
      <c r="AP225" s="69">
        <v>136.32</v>
      </c>
      <c r="AQ225" s="63"/>
      <c r="AR225" s="66"/>
      <c r="AS225" s="67"/>
      <c r="AT225" s="68">
        <f t="shared" si="53"/>
        <v>2045</v>
      </c>
      <c r="AU225" s="63"/>
      <c r="AV225" s="63"/>
      <c r="AW225" s="63"/>
      <c r="AX225" s="63"/>
      <c r="AY225" s="63"/>
      <c r="AZ225" s="63">
        <v>2045</v>
      </c>
      <c r="BA225" s="63"/>
      <c r="BB225" s="69">
        <f>AB225-AP225</f>
        <v>1874.6000000000001</v>
      </c>
      <c r="BC225" s="63"/>
      <c r="BD225" s="66"/>
      <c r="BE225" s="67"/>
      <c r="BF225" s="57"/>
      <c r="BG225" s="90"/>
      <c r="BH225" s="91"/>
      <c r="BI225" s="91"/>
      <c r="BJ225" s="73"/>
      <c r="BK225" s="73"/>
      <c r="BL225" s="73"/>
      <c r="BM225" s="73"/>
      <c r="BN225" s="73"/>
      <c r="BO225" s="73"/>
      <c r="BP225" s="73"/>
      <c r="BQ225" s="72"/>
      <c r="BR225" s="73"/>
      <c r="BS225" s="74"/>
    </row>
    <row r="226" spans="2:71" s="47" customFormat="1" ht="12.75" customHeight="1" x14ac:dyDescent="0.2">
      <c r="B226" s="48"/>
      <c r="C226" s="187" t="s">
        <v>339</v>
      </c>
      <c r="D226" s="188"/>
      <c r="E226" s="188"/>
      <c r="F226" s="188"/>
      <c r="G226" s="189"/>
      <c r="H226" s="63">
        <v>894</v>
      </c>
      <c r="I226" s="92">
        <v>45478</v>
      </c>
      <c r="J226" s="92">
        <v>45478</v>
      </c>
      <c r="K226" s="92"/>
      <c r="L226" s="64">
        <v>15</v>
      </c>
      <c r="M226" s="65" t="s">
        <v>333</v>
      </c>
      <c r="N226" s="66"/>
      <c r="O226" s="66"/>
      <c r="P226" s="66"/>
      <c r="Q226" s="66"/>
      <c r="R226" s="66"/>
      <c r="S226" s="66"/>
      <c r="T226" s="68">
        <v>1136.3599999999999</v>
      </c>
      <c r="U226" s="63"/>
      <c r="V226" s="63"/>
      <c r="W226" s="63"/>
      <c r="X226" s="63"/>
      <c r="Y226" s="63"/>
      <c r="Z226" s="63">
        <v>1136.3599999999999</v>
      </c>
      <c r="AA226" s="63"/>
      <c r="AB226" s="69">
        <v>1104.81</v>
      </c>
      <c r="AC226" s="63"/>
      <c r="AD226" s="66"/>
      <c r="AE226" s="67"/>
      <c r="AF226" s="68">
        <v>0</v>
      </c>
      <c r="AG226" s="63"/>
      <c r="AH226" s="63"/>
      <c r="AI226" s="63"/>
      <c r="AJ226" s="63"/>
      <c r="AK226" s="63"/>
      <c r="AL226" s="63">
        <v>0</v>
      </c>
      <c r="AM226" s="63"/>
      <c r="AN226" s="69"/>
      <c r="AO226" s="69"/>
      <c r="AP226" s="69">
        <v>75.72</v>
      </c>
      <c r="AQ226" s="63"/>
      <c r="AR226" s="66"/>
      <c r="AS226" s="67"/>
      <c r="AT226" s="68">
        <f>T226+AF226</f>
        <v>1136.3599999999999</v>
      </c>
      <c r="AU226" s="63"/>
      <c r="AV226" s="63"/>
      <c r="AW226" s="63"/>
      <c r="AX226" s="63"/>
      <c r="AY226" s="63"/>
      <c r="AZ226" s="63">
        <v>1136.3599999999999</v>
      </c>
      <c r="BA226" s="63"/>
      <c r="BB226" s="69">
        <f>AB226-AP226</f>
        <v>1029.0899999999999</v>
      </c>
      <c r="BC226" s="63"/>
      <c r="BD226" s="66"/>
      <c r="BE226" s="67"/>
      <c r="BF226" s="57"/>
      <c r="BG226" s="90"/>
      <c r="BH226" s="91"/>
      <c r="BI226" s="91"/>
      <c r="BJ226" s="73"/>
      <c r="BK226" s="73"/>
      <c r="BL226" s="73"/>
      <c r="BM226" s="73"/>
      <c r="BN226" s="73"/>
      <c r="BO226" s="73"/>
      <c r="BP226" s="73"/>
      <c r="BQ226" s="72"/>
      <c r="BR226" s="73"/>
      <c r="BS226" s="74"/>
    </row>
    <row r="227" spans="2:71" s="47" customFormat="1" ht="12.75" customHeight="1" x14ac:dyDescent="0.2">
      <c r="B227" s="48" t="s">
        <v>340</v>
      </c>
      <c r="C227" s="190" t="s">
        <v>341</v>
      </c>
      <c r="D227" s="191"/>
      <c r="E227" s="191"/>
      <c r="F227" s="191"/>
      <c r="G227" s="192"/>
      <c r="H227" s="63"/>
      <c r="I227" s="92"/>
      <c r="J227" s="92"/>
      <c r="K227" s="92"/>
      <c r="L227" s="64"/>
      <c r="M227" s="65"/>
      <c r="N227" s="66"/>
      <c r="O227" s="66"/>
      <c r="P227" s="66"/>
      <c r="Q227" s="66"/>
      <c r="R227" s="66"/>
      <c r="S227" s="66"/>
      <c r="T227" s="68"/>
      <c r="U227" s="63"/>
      <c r="V227" s="63"/>
      <c r="W227" s="63"/>
      <c r="X227" s="63"/>
      <c r="Y227" s="63"/>
      <c r="Z227" s="63"/>
      <c r="AA227" s="63"/>
      <c r="AB227" s="69"/>
      <c r="AC227" s="63"/>
      <c r="AD227" s="66"/>
      <c r="AE227" s="67"/>
      <c r="AF227" s="68"/>
      <c r="AG227" s="63"/>
      <c r="AH227" s="63"/>
      <c r="AI227" s="63"/>
      <c r="AJ227" s="63"/>
      <c r="AK227" s="63"/>
      <c r="AL227" s="63"/>
      <c r="AM227" s="63"/>
      <c r="AN227" s="69"/>
      <c r="AO227" s="69"/>
      <c r="AP227" s="69"/>
      <c r="AQ227" s="63"/>
      <c r="AR227" s="66"/>
      <c r="AS227" s="67"/>
      <c r="AT227" s="68">
        <f t="shared" ref="AT227:AT293" si="65">T227+AF227</f>
        <v>0</v>
      </c>
      <c r="AU227" s="63"/>
      <c r="AV227" s="63"/>
      <c r="AW227" s="63"/>
      <c r="AX227" s="63"/>
      <c r="AY227" s="63"/>
      <c r="AZ227" s="63"/>
      <c r="BA227" s="63"/>
      <c r="BB227" s="69"/>
      <c r="BC227" s="63"/>
      <c r="BD227" s="66"/>
      <c r="BE227" s="67"/>
      <c r="BF227" s="57"/>
      <c r="BG227" s="90"/>
      <c r="BH227" s="91"/>
      <c r="BI227" s="91"/>
      <c r="BJ227" s="73"/>
      <c r="BK227" s="73"/>
      <c r="BL227" s="73"/>
      <c r="BM227" s="73"/>
      <c r="BN227" s="73"/>
      <c r="BO227" s="73"/>
      <c r="BP227" s="73"/>
      <c r="BQ227" s="72"/>
      <c r="BR227" s="73"/>
      <c r="BS227" s="74"/>
    </row>
    <row r="228" spans="2:71" s="47" customFormat="1" ht="37.5" customHeight="1" x14ac:dyDescent="0.2">
      <c r="B228" s="48"/>
      <c r="C228" s="190" t="s">
        <v>342</v>
      </c>
      <c r="D228" s="191"/>
      <c r="E228" s="191"/>
      <c r="F228" s="191"/>
      <c r="G228" s="192"/>
      <c r="H228" s="63"/>
      <c r="I228" s="63"/>
      <c r="J228" s="63"/>
      <c r="K228" s="63"/>
      <c r="L228" s="64"/>
      <c r="M228" s="65"/>
      <c r="N228" s="66"/>
      <c r="O228" s="66"/>
      <c r="P228" s="66"/>
      <c r="Q228" s="66"/>
      <c r="R228" s="66"/>
      <c r="S228" s="66"/>
      <c r="T228" s="68"/>
      <c r="U228" s="63"/>
      <c r="V228" s="63"/>
      <c r="W228" s="63"/>
      <c r="X228" s="63"/>
      <c r="Y228" s="63"/>
      <c r="Z228" s="63"/>
      <c r="AA228" s="63"/>
      <c r="AB228" s="69"/>
      <c r="AC228" s="63"/>
      <c r="AD228" s="66"/>
      <c r="AE228" s="67"/>
      <c r="AF228" s="68"/>
      <c r="AG228" s="63"/>
      <c r="AH228" s="63"/>
      <c r="AI228" s="63"/>
      <c r="AJ228" s="63"/>
      <c r="AK228" s="63"/>
      <c r="AL228" s="63"/>
      <c r="AM228" s="63"/>
      <c r="AN228" s="69"/>
      <c r="AO228" s="69"/>
      <c r="AP228" s="69"/>
      <c r="AQ228" s="63"/>
      <c r="AR228" s="66"/>
      <c r="AS228" s="67"/>
      <c r="AT228" s="68">
        <f t="shared" si="65"/>
        <v>0</v>
      </c>
      <c r="AU228" s="63"/>
      <c r="AV228" s="63"/>
      <c r="AW228" s="63"/>
      <c r="AX228" s="63"/>
      <c r="AY228" s="63"/>
      <c r="AZ228" s="63"/>
      <c r="BA228" s="63"/>
      <c r="BB228" s="69"/>
      <c r="BC228" s="63"/>
      <c r="BD228" s="66"/>
      <c r="BE228" s="67"/>
      <c r="BF228" s="57"/>
      <c r="BG228" s="90"/>
      <c r="BH228" s="91"/>
      <c r="BI228" s="91"/>
      <c r="BJ228" s="73"/>
      <c r="BK228" s="73"/>
      <c r="BL228" s="73"/>
      <c r="BM228" s="73"/>
      <c r="BN228" s="73"/>
      <c r="BO228" s="73"/>
      <c r="BP228" s="73"/>
      <c r="BQ228" s="72"/>
      <c r="BR228" s="73"/>
      <c r="BS228" s="74"/>
    </row>
    <row r="229" spans="2:71" s="47" customFormat="1" ht="26.25" customHeight="1" x14ac:dyDescent="0.2">
      <c r="B229" s="48"/>
      <c r="C229" s="190" t="s">
        <v>343</v>
      </c>
      <c r="D229" s="191"/>
      <c r="E229" s="191"/>
      <c r="F229" s="191"/>
      <c r="G229" s="192"/>
      <c r="H229" s="63"/>
      <c r="I229" s="63"/>
      <c r="J229" s="63"/>
      <c r="K229" s="63"/>
      <c r="L229" s="64"/>
      <c r="M229" s="65"/>
      <c r="N229" s="66"/>
      <c r="O229" s="66"/>
      <c r="P229" s="66"/>
      <c r="Q229" s="66"/>
      <c r="R229" s="66"/>
      <c r="S229" s="66"/>
      <c r="T229" s="68"/>
      <c r="U229" s="63"/>
      <c r="V229" s="63"/>
      <c r="W229" s="63"/>
      <c r="X229" s="63"/>
      <c r="Y229" s="63"/>
      <c r="Z229" s="63"/>
      <c r="AA229" s="63"/>
      <c r="AB229" s="69"/>
      <c r="AC229" s="63"/>
      <c r="AD229" s="66"/>
      <c r="AE229" s="67"/>
      <c r="AF229" s="68"/>
      <c r="AG229" s="63"/>
      <c r="AH229" s="63"/>
      <c r="AI229" s="63"/>
      <c r="AJ229" s="63"/>
      <c r="AK229" s="63"/>
      <c r="AL229" s="63"/>
      <c r="AM229" s="63"/>
      <c r="AN229" s="69"/>
      <c r="AO229" s="69"/>
      <c r="AP229" s="69"/>
      <c r="AQ229" s="63"/>
      <c r="AR229" s="66"/>
      <c r="AS229" s="67"/>
      <c r="AT229" s="68">
        <f t="shared" si="65"/>
        <v>0</v>
      </c>
      <c r="AU229" s="63"/>
      <c r="AV229" s="63"/>
      <c r="AW229" s="63"/>
      <c r="AX229" s="63"/>
      <c r="AY229" s="63"/>
      <c r="AZ229" s="63"/>
      <c r="BA229" s="63"/>
      <c r="BB229" s="69"/>
      <c r="BC229" s="63"/>
      <c r="BD229" s="66"/>
      <c r="BE229" s="67"/>
      <c r="BF229" s="57"/>
      <c r="BG229" s="90"/>
      <c r="BH229" s="91"/>
      <c r="BI229" s="91"/>
      <c r="BJ229" s="73"/>
      <c r="BK229" s="73"/>
      <c r="BL229" s="73"/>
      <c r="BM229" s="73"/>
      <c r="BN229" s="73"/>
      <c r="BO229" s="73"/>
      <c r="BP229" s="73"/>
      <c r="BQ229" s="72"/>
      <c r="BR229" s="73"/>
      <c r="BS229" s="74"/>
    </row>
    <row r="230" spans="2:71" s="47" customFormat="1" ht="12.75" x14ac:dyDescent="0.2">
      <c r="B230" s="48"/>
      <c r="C230" s="187" t="s">
        <v>344</v>
      </c>
      <c r="D230" s="188"/>
      <c r="E230" s="188"/>
      <c r="F230" s="188"/>
      <c r="G230" s="189"/>
      <c r="H230" s="63">
        <v>779</v>
      </c>
      <c r="I230" s="92">
        <v>42289</v>
      </c>
      <c r="J230" s="92">
        <v>42289</v>
      </c>
      <c r="K230" s="92"/>
      <c r="L230" s="64">
        <v>10</v>
      </c>
      <c r="M230" s="65" t="s">
        <v>119</v>
      </c>
      <c r="N230" s="66"/>
      <c r="O230" s="66" t="s">
        <v>293</v>
      </c>
      <c r="P230" s="66"/>
      <c r="Q230" s="66"/>
      <c r="R230" s="66"/>
      <c r="S230" s="66"/>
      <c r="T230" s="68">
        <v>900</v>
      </c>
      <c r="U230" s="63"/>
      <c r="V230" s="63"/>
      <c r="W230" s="63"/>
      <c r="X230" s="63"/>
      <c r="Y230" s="63"/>
      <c r="Z230" s="63">
        <v>900</v>
      </c>
      <c r="AA230" s="63"/>
      <c r="AB230" s="69"/>
      <c r="AC230" s="63">
        <v>900</v>
      </c>
      <c r="AD230" s="66">
        <f>AC230-AE230</f>
        <v>823.9</v>
      </c>
      <c r="AE230" s="67">
        <v>76.099999999999994</v>
      </c>
      <c r="AF230" s="68">
        <v>0</v>
      </c>
      <c r="AG230" s="63"/>
      <c r="AH230" s="63"/>
      <c r="AI230" s="63"/>
      <c r="AJ230" s="63"/>
      <c r="AK230" s="63"/>
      <c r="AL230" s="63">
        <v>0</v>
      </c>
      <c r="AM230" s="63"/>
      <c r="AN230" s="69"/>
      <c r="AO230" s="69">
        <v>75.099999999999994</v>
      </c>
      <c r="AP230" s="69"/>
      <c r="AQ230" s="63">
        <v>0</v>
      </c>
      <c r="AR230" s="66">
        <v>75.099999999999994</v>
      </c>
      <c r="AS230" s="67">
        <f>-AR230</f>
        <v>-75.099999999999994</v>
      </c>
      <c r="AT230" s="68">
        <f t="shared" si="65"/>
        <v>900</v>
      </c>
      <c r="AU230" s="63"/>
      <c r="AV230" s="63"/>
      <c r="AW230" s="63"/>
      <c r="AX230" s="63"/>
      <c r="AY230" s="63"/>
      <c r="AZ230" s="63">
        <f t="shared" si="63"/>
        <v>900</v>
      </c>
      <c r="BA230" s="63"/>
      <c r="BB230" s="69"/>
      <c r="BC230" s="63">
        <f t="shared" ref="BC230:BC237" si="66">AZ230-BB230-BA230</f>
        <v>900</v>
      </c>
      <c r="BD230" s="66">
        <f>BC230-BE230</f>
        <v>899</v>
      </c>
      <c r="BE230" s="67">
        <f>AE230+AF230-AR230</f>
        <v>1</v>
      </c>
      <c r="BF230" s="57"/>
      <c r="BG230" s="90"/>
      <c r="BH230" s="91"/>
      <c r="BI230" s="91">
        <f>BE230</f>
        <v>1</v>
      </c>
      <c r="BJ230" s="73"/>
      <c r="BK230" s="73"/>
      <c r="BL230" s="73"/>
      <c r="BM230" s="73"/>
      <c r="BN230" s="73"/>
      <c r="BO230" s="73"/>
      <c r="BP230" s="73"/>
      <c r="BQ230" s="72"/>
      <c r="BR230" s="73"/>
      <c r="BS230" s="74"/>
    </row>
    <row r="231" spans="2:71" s="47" customFormat="1" ht="12.75" customHeight="1" x14ac:dyDescent="0.2">
      <c r="B231" s="48"/>
      <c r="C231" s="187" t="s">
        <v>345</v>
      </c>
      <c r="D231" s="188"/>
      <c r="E231" s="188"/>
      <c r="F231" s="188"/>
      <c r="G231" s="189"/>
      <c r="H231" s="63">
        <v>685</v>
      </c>
      <c r="I231" s="92">
        <v>36161</v>
      </c>
      <c r="J231" s="92">
        <v>36161</v>
      </c>
      <c r="K231" s="92"/>
      <c r="L231" s="64">
        <v>10</v>
      </c>
      <c r="M231" s="65" t="s">
        <v>119</v>
      </c>
      <c r="N231" s="66"/>
      <c r="O231" s="66"/>
      <c r="P231" s="66"/>
      <c r="Q231" s="66"/>
      <c r="R231" s="66"/>
      <c r="S231" s="66"/>
      <c r="T231" s="68">
        <v>1422.32</v>
      </c>
      <c r="U231" s="63"/>
      <c r="V231" s="63"/>
      <c r="W231" s="63"/>
      <c r="X231" s="63"/>
      <c r="Y231" s="63"/>
      <c r="Z231" s="63">
        <v>1422.32</v>
      </c>
      <c r="AA231" s="63"/>
      <c r="AB231" s="69"/>
      <c r="AC231" s="63">
        <v>1422.32</v>
      </c>
      <c r="AD231" s="66">
        <f t="shared" ref="AD231:AD237" si="67">AC231-AE231</f>
        <v>1422.03</v>
      </c>
      <c r="AE231" s="67">
        <v>0.28999999999996362</v>
      </c>
      <c r="AF231" s="68">
        <v>0</v>
      </c>
      <c r="AG231" s="63"/>
      <c r="AH231" s="63"/>
      <c r="AI231" s="63"/>
      <c r="AJ231" s="63"/>
      <c r="AK231" s="63"/>
      <c r="AL231" s="63">
        <v>0</v>
      </c>
      <c r="AM231" s="63"/>
      <c r="AN231" s="69"/>
      <c r="AO231" s="69">
        <f t="shared" ref="AO231:AO237" si="68">AR231</f>
        <v>0</v>
      </c>
      <c r="AP231" s="69"/>
      <c r="AQ231" s="63">
        <v>0</v>
      </c>
      <c r="AR231" s="66">
        <v>0</v>
      </c>
      <c r="AS231" s="67">
        <f t="shared" ref="AS231:AS237" si="69">-AR231</f>
        <v>0</v>
      </c>
      <c r="AT231" s="68">
        <f t="shared" si="65"/>
        <v>1422.32</v>
      </c>
      <c r="AU231" s="63"/>
      <c r="AV231" s="63"/>
      <c r="AW231" s="63"/>
      <c r="AX231" s="63"/>
      <c r="AY231" s="63"/>
      <c r="AZ231" s="63">
        <f t="shared" si="63"/>
        <v>1422.32</v>
      </c>
      <c r="BA231" s="63"/>
      <c r="BB231" s="69"/>
      <c r="BC231" s="63">
        <f t="shared" si="66"/>
        <v>1422.32</v>
      </c>
      <c r="BD231" s="66">
        <f t="shared" ref="BD231:BD237" si="70">BC231-BE231</f>
        <v>1422.03</v>
      </c>
      <c r="BE231" s="67">
        <f t="shared" ref="BE231:BE237" si="71">AE231+AF231-AR231</f>
        <v>0.28999999999996362</v>
      </c>
      <c r="BF231" s="57"/>
      <c r="BG231" s="90"/>
      <c r="BH231" s="91"/>
      <c r="BI231" s="91">
        <f t="shared" ref="BI231:BI237" si="72">BE231</f>
        <v>0.28999999999996362</v>
      </c>
      <c r="BJ231" s="73"/>
      <c r="BK231" s="73"/>
      <c r="BL231" s="73"/>
      <c r="BM231" s="73"/>
      <c r="BN231" s="73"/>
      <c r="BO231" s="73"/>
      <c r="BP231" s="73"/>
      <c r="BQ231" s="72"/>
      <c r="BR231" s="73"/>
      <c r="BS231" s="74"/>
    </row>
    <row r="232" spans="2:71" s="47" customFormat="1" ht="12.75" customHeight="1" x14ac:dyDescent="0.2">
      <c r="B232" s="48"/>
      <c r="C232" s="187" t="s">
        <v>346</v>
      </c>
      <c r="D232" s="188"/>
      <c r="E232" s="188"/>
      <c r="F232" s="188"/>
      <c r="G232" s="189"/>
      <c r="H232" s="63">
        <v>684</v>
      </c>
      <c r="I232" s="92">
        <v>36161</v>
      </c>
      <c r="J232" s="92">
        <v>36161</v>
      </c>
      <c r="K232" s="92"/>
      <c r="L232" s="64">
        <v>10</v>
      </c>
      <c r="M232" s="65" t="s">
        <v>119</v>
      </c>
      <c r="N232" s="66"/>
      <c r="O232" s="66"/>
      <c r="P232" s="66"/>
      <c r="Q232" s="66"/>
      <c r="R232" s="66"/>
      <c r="S232" s="66"/>
      <c r="T232" s="68">
        <v>2649.44</v>
      </c>
      <c r="U232" s="63"/>
      <c r="V232" s="63"/>
      <c r="W232" s="63"/>
      <c r="X232" s="63"/>
      <c r="Y232" s="63"/>
      <c r="Z232" s="63">
        <v>2649.44</v>
      </c>
      <c r="AA232" s="63"/>
      <c r="AB232" s="69"/>
      <c r="AC232" s="63">
        <v>2649.44</v>
      </c>
      <c r="AD232" s="66">
        <f t="shared" si="67"/>
        <v>2649.15</v>
      </c>
      <c r="AE232" s="67">
        <v>0.28999999999996362</v>
      </c>
      <c r="AF232" s="68">
        <v>0</v>
      </c>
      <c r="AG232" s="63"/>
      <c r="AH232" s="63"/>
      <c r="AI232" s="63"/>
      <c r="AJ232" s="63"/>
      <c r="AK232" s="63"/>
      <c r="AL232" s="63">
        <v>0</v>
      </c>
      <c r="AM232" s="63"/>
      <c r="AN232" s="69"/>
      <c r="AO232" s="69">
        <f t="shared" si="68"/>
        <v>0</v>
      </c>
      <c r="AP232" s="69"/>
      <c r="AQ232" s="63">
        <v>0</v>
      </c>
      <c r="AR232" s="66">
        <v>0</v>
      </c>
      <c r="AS232" s="67">
        <f t="shared" si="69"/>
        <v>0</v>
      </c>
      <c r="AT232" s="68">
        <f t="shared" si="65"/>
        <v>2649.44</v>
      </c>
      <c r="AU232" s="63"/>
      <c r="AV232" s="63"/>
      <c r="AW232" s="63"/>
      <c r="AX232" s="63"/>
      <c r="AY232" s="63"/>
      <c r="AZ232" s="63">
        <f t="shared" si="63"/>
        <v>2649.44</v>
      </c>
      <c r="BA232" s="63"/>
      <c r="BB232" s="69"/>
      <c r="BC232" s="63">
        <f t="shared" si="66"/>
        <v>2649.44</v>
      </c>
      <c r="BD232" s="66">
        <f t="shared" si="70"/>
        <v>2649.15</v>
      </c>
      <c r="BE232" s="67">
        <f t="shared" si="71"/>
        <v>0.28999999999996362</v>
      </c>
      <c r="BF232" s="57"/>
      <c r="BG232" s="90"/>
      <c r="BH232" s="91"/>
      <c r="BI232" s="91">
        <f t="shared" si="72"/>
        <v>0.28999999999996362</v>
      </c>
      <c r="BJ232" s="73"/>
      <c r="BK232" s="73"/>
      <c r="BL232" s="73"/>
      <c r="BM232" s="73"/>
      <c r="BN232" s="73"/>
      <c r="BO232" s="73"/>
      <c r="BP232" s="73"/>
      <c r="BQ232" s="72"/>
      <c r="BR232" s="73"/>
      <c r="BS232" s="74"/>
    </row>
    <row r="233" spans="2:71" s="47" customFormat="1" ht="12.75" customHeight="1" x14ac:dyDescent="0.2">
      <c r="B233" s="48"/>
      <c r="C233" s="187" t="s">
        <v>347</v>
      </c>
      <c r="D233" s="188"/>
      <c r="E233" s="188"/>
      <c r="F233" s="188"/>
      <c r="G233" s="189"/>
      <c r="H233" s="63">
        <v>681</v>
      </c>
      <c r="I233" s="92">
        <v>36161</v>
      </c>
      <c r="J233" s="92">
        <v>36161</v>
      </c>
      <c r="K233" s="92"/>
      <c r="L233" s="64">
        <v>10</v>
      </c>
      <c r="M233" s="65" t="s">
        <v>119</v>
      </c>
      <c r="N233" s="66"/>
      <c r="O233" s="66"/>
      <c r="P233" s="66"/>
      <c r="Q233" s="66"/>
      <c r="R233" s="66"/>
      <c r="S233" s="66"/>
      <c r="T233" s="68">
        <v>10451.81</v>
      </c>
      <c r="U233" s="63"/>
      <c r="V233" s="63"/>
      <c r="W233" s="63"/>
      <c r="X233" s="63"/>
      <c r="Y233" s="63"/>
      <c r="Z233" s="63">
        <v>10451.81</v>
      </c>
      <c r="AA233" s="63"/>
      <c r="AB233" s="69"/>
      <c r="AC233" s="63">
        <v>10451.81</v>
      </c>
      <c r="AD233" s="66">
        <f t="shared" si="67"/>
        <v>10451.52</v>
      </c>
      <c r="AE233" s="67">
        <v>0.28999999999905413</v>
      </c>
      <c r="AF233" s="68">
        <v>0</v>
      </c>
      <c r="AG233" s="63"/>
      <c r="AH233" s="63"/>
      <c r="AI233" s="63"/>
      <c r="AJ233" s="63"/>
      <c r="AK233" s="63"/>
      <c r="AL233" s="63">
        <v>0</v>
      </c>
      <c r="AM233" s="63"/>
      <c r="AN233" s="69"/>
      <c r="AO233" s="69">
        <f t="shared" si="68"/>
        <v>0</v>
      </c>
      <c r="AP233" s="69"/>
      <c r="AQ233" s="63">
        <v>0</v>
      </c>
      <c r="AR233" s="66">
        <v>0</v>
      </c>
      <c r="AS233" s="67">
        <f t="shared" si="69"/>
        <v>0</v>
      </c>
      <c r="AT233" s="68">
        <f t="shared" si="65"/>
        <v>10451.81</v>
      </c>
      <c r="AU233" s="63"/>
      <c r="AV233" s="63"/>
      <c r="AW233" s="63"/>
      <c r="AX233" s="63"/>
      <c r="AY233" s="63"/>
      <c r="AZ233" s="63">
        <f t="shared" si="63"/>
        <v>10451.81</v>
      </c>
      <c r="BA233" s="63"/>
      <c r="BB233" s="69"/>
      <c r="BC233" s="63">
        <f t="shared" si="66"/>
        <v>10451.81</v>
      </c>
      <c r="BD233" s="66">
        <f t="shared" si="70"/>
        <v>10451.52</v>
      </c>
      <c r="BE233" s="67">
        <f t="shared" si="71"/>
        <v>0.28999999999905413</v>
      </c>
      <c r="BF233" s="57"/>
      <c r="BG233" s="90"/>
      <c r="BH233" s="91"/>
      <c r="BI233" s="91">
        <f t="shared" si="72"/>
        <v>0.28999999999905413</v>
      </c>
      <c r="BJ233" s="73"/>
      <c r="BK233" s="73"/>
      <c r="BL233" s="73"/>
      <c r="BM233" s="73"/>
      <c r="BN233" s="73"/>
      <c r="BO233" s="73"/>
      <c r="BP233" s="73"/>
      <c r="BQ233" s="72"/>
      <c r="BR233" s="73"/>
      <c r="BS233" s="74"/>
    </row>
    <row r="234" spans="2:71" s="47" customFormat="1" ht="12.75" customHeight="1" x14ac:dyDescent="0.2">
      <c r="B234" s="48"/>
      <c r="C234" s="187" t="s">
        <v>348</v>
      </c>
      <c r="D234" s="188"/>
      <c r="E234" s="188"/>
      <c r="F234" s="188"/>
      <c r="G234" s="189"/>
      <c r="H234" s="63">
        <v>682</v>
      </c>
      <c r="I234" s="92">
        <v>36161</v>
      </c>
      <c r="J234" s="92">
        <v>36161</v>
      </c>
      <c r="K234" s="92"/>
      <c r="L234" s="64">
        <v>10</v>
      </c>
      <c r="M234" s="65" t="s">
        <v>119</v>
      </c>
      <c r="N234" s="66"/>
      <c r="O234" s="66"/>
      <c r="P234" s="66"/>
      <c r="Q234" s="66"/>
      <c r="R234" s="66"/>
      <c r="S234" s="66"/>
      <c r="T234" s="68">
        <v>3702.25</v>
      </c>
      <c r="U234" s="63"/>
      <c r="V234" s="63"/>
      <c r="W234" s="63"/>
      <c r="X234" s="63"/>
      <c r="Y234" s="63"/>
      <c r="Z234" s="63">
        <f>T234</f>
        <v>3702.25</v>
      </c>
      <c r="AA234" s="63"/>
      <c r="AB234" s="69"/>
      <c r="AC234" s="63">
        <v>3702.25</v>
      </c>
      <c r="AD234" s="66">
        <f t="shared" si="67"/>
        <v>3702.25</v>
      </c>
      <c r="AE234" s="67">
        <v>0</v>
      </c>
      <c r="AF234" s="68">
        <v>0</v>
      </c>
      <c r="AG234" s="63"/>
      <c r="AH234" s="63"/>
      <c r="AI234" s="63"/>
      <c r="AJ234" s="63"/>
      <c r="AK234" s="63"/>
      <c r="AL234" s="63">
        <v>0</v>
      </c>
      <c r="AM234" s="63"/>
      <c r="AN234" s="69"/>
      <c r="AO234" s="69">
        <f t="shared" si="68"/>
        <v>0</v>
      </c>
      <c r="AP234" s="69"/>
      <c r="AQ234" s="63">
        <v>0</v>
      </c>
      <c r="AR234" s="66">
        <v>0</v>
      </c>
      <c r="AS234" s="67">
        <f t="shared" si="69"/>
        <v>0</v>
      </c>
      <c r="AT234" s="68">
        <f t="shared" si="65"/>
        <v>3702.25</v>
      </c>
      <c r="AU234" s="63"/>
      <c r="AV234" s="63"/>
      <c r="AW234" s="63"/>
      <c r="AX234" s="63"/>
      <c r="AY234" s="63"/>
      <c r="AZ234" s="63">
        <f t="shared" si="63"/>
        <v>3702.25</v>
      </c>
      <c r="BA234" s="63"/>
      <c r="BB234" s="69"/>
      <c r="BC234" s="63">
        <f t="shared" si="66"/>
        <v>3702.25</v>
      </c>
      <c r="BD234" s="66">
        <f>BC234-BE234</f>
        <v>3702.25</v>
      </c>
      <c r="BE234" s="67">
        <f t="shared" si="71"/>
        <v>0</v>
      </c>
      <c r="BF234" s="57"/>
      <c r="BG234" s="90"/>
      <c r="BH234" s="91"/>
      <c r="BI234" s="91">
        <f t="shared" si="72"/>
        <v>0</v>
      </c>
      <c r="BJ234" s="73"/>
      <c r="BK234" s="73"/>
      <c r="BL234" s="73"/>
      <c r="BM234" s="73"/>
      <c r="BN234" s="73"/>
      <c r="BO234" s="73"/>
      <c r="BP234" s="73"/>
      <c r="BQ234" s="72"/>
      <c r="BR234" s="73"/>
      <c r="BS234" s="74"/>
    </row>
    <row r="235" spans="2:71" s="47" customFormat="1" ht="12.75" customHeight="1" x14ac:dyDescent="0.2">
      <c r="B235" s="62"/>
      <c r="C235" s="187" t="s">
        <v>349</v>
      </c>
      <c r="D235" s="188"/>
      <c r="E235" s="188"/>
      <c r="F235" s="188"/>
      <c r="G235" s="189"/>
      <c r="H235" s="63">
        <v>656</v>
      </c>
      <c r="I235" s="92">
        <v>39326</v>
      </c>
      <c r="J235" s="92">
        <v>39326</v>
      </c>
      <c r="K235" s="92"/>
      <c r="L235" s="64">
        <v>10</v>
      </c>
      <c r="M235" s="65" t="s">
        <v>119</v>
      </c>
      <c r="N235" s="66"/>
      <c r="O235" s="66"/>
      <c r="P235" s="66"/>
      <c r="Q235" s="66"/>
      <c r="R235" s="66"/>
      <c r="S235" s="66"/>
      <c r="T235" s="68">
        <v>1877.1</v>
      </c>
      <c r="U235" s="63"/>
      <c r="V235" s="63"/>
      <c r="W235" s="63"/>
      <c r="X235" s="63"/>
      <c r="Y235" s="63"/>
      <c r="Z235" s="63">
        <v>1877.1</v>
      </c>
      <c r="AA235" s="63"/>
      <c r="AB235" s="69"/>
      <c r="AC235" s="63">
        <v>1877.1</v>
      </c>
      <c r="AD235" s="66">
        <f>AC235-AE235</f>
        <v>1876.81</v>
      </c>
      <c r="AE235" s="67">
        <v>0.28999999999999998</v>
      </c>
      <c r="AF235" s="68">
        <v>0</v>
      </c>
      <c r="AG235" s="63"/>
      <c r="AH235" s="63"/>
      <c r="AI235" s="63"/>
      <c r="AJ235" s="63"/>
      <c r="AK235" s="63"/>
      <c r="AL235" s="63">
        <v>0</v>
      </c>
      <c r="AM235" s="63"/>
      <c r="AN235" s="69"/>
      <c r="AO235" s="69">
        <f t="shared" si="68"/>
        <v>0</v>
      </c>
      <c r="AP235" s="69"/>
      <c r="AQ235" s="63">
        <v>0</v>
      </c>
      <c r="AR235" s="66">
        <v>0</v>
      </c>
      <c r="AS235" s="67">
        <f t="shared" si="69"/>
        <v>0</v>
      </c>
      <c r="AT235" s="68">
        <f t="shared" si="65"/>
        <v>1877.1</v>
      </c>
      <c r="AU235" s="63"/>
      <c r="AV235" s="63"/>
      <c r="AW235" s="63"/>
      <c r="AX235" s="63"/>
      <c r="AY235" s="63"/>
      <c r="AZ235" s="63">
        <f t="shared" si="63"/>
        <v>1877.1</v>
      </c>
      <c r="BA235" s="63"/>
      <c r="BB235" s="69"/>
      <c r="BC235" s="63">
        <f t="shared" si="66"/>
        <v>1877.1</v>
      </c>
      <c r="BD235" s="66">
        <f t="shared" si="70"/>
        <v>1876.81</v>
      </c>
      <c r="BE235" s="67">
        <f t="shared" si="71"/>
        <v>0.28999999999999998</v>
      </c>
      <c r="BF235" s="57"/>
      <c r="BG235" s="90"/>
      <c r="BH235" s="91"/>
      <c r="BI235" s="91">
        <f t="shared" si="72"/>
        <v>0.28999999999999998</v>
      </c>
      <c r="BJ235" s="73"/>
      <c r="BK235" s="73"/>
      <c r="BL235" s="73"/>
      <c r="BM235" s="73"/>
      <c r="BN235" s="73"/>
      <c r="BO235" s="73"/>
      <c r="BP235" s="73"/>
      <c r="BQ235" s="72"/>
      <c r="BR235" s="73"/>
      <c r="BS235" s="74"/>
    </row>
    <row r="236" spans="2:71" s="47" customFormat="1" ht="12.75" customHeight="1" x14ac:dyDescent="0.2">
      <c r="B236" s="62"/>
      <c r="C236" s="187" t="s">
        <v>350</v>
      </c>
      <c r="D236" s="188"/>
      <c r="E236" s="188"/>
      <c r="F236" s="188"/>
      <c r="G236" s="189"/>
      <c r="H236" s="63">
        <v>683</v>
      </c>
      <c r="I236" s="92">
        <v>36161</v>
      </c>
      <c r="J236" s="92">
        <v>36161</v>
      </c>
      <c r="K236" s="92"/>
      <c r="L236" s="64">
        <v>10</v>
      </c>
      <c r="M236" s="65" t="s">
        <v>119</v>
      </c>
      <c r="N236" s="66"/>
      <c r="O236" s="66"/>
      <c r="P236" s="66"/>
      <c r="Q236" s="66"/>
      <c r="R236" s="66"/>
      <c r="S236" s="66"/>
      <c r="T236" s="68">
        <v>1066.3800000000001</v>
      </c>
      <c r="U236" s="63"/>
      <c r="V236" s="63"/>
      <c r="W236" s="63"/>
      <c r="X236" s="63"/>
      <c r="Y236" s="63"/>
      <c r="Z236" s="63">
        <v>1066.3800000000001</v>
      </c>
      <c r="AA236" s="63"/>
      <c r="AB236" s="69"/>
      <c r="AC236" s="63">
        <v>1066.3800000000001</v>
      </c>
      <c r="AD236" s="66">
        <f t="shared" si="67"/>
        <v>1066.0899999999999</v>
      </c>
      <c r="AE236" s="67">
        <v>0.29000000000019099</v>
      </c>
      <c r="AF236" s="68">
        <v>0</v>
      </c>
      <c r="AG236" s="63"/>
      <c r="AH236" s="63"/>
      <c r="AI236" s="63"/>
      <c r="AJ236" s="63"/>
      <c r="AK236" s="63"/>
      <c r="AL236" s="63">
        <v>0</v>
      </c>
      <c r="AM236" s="63"/>
      <c r="AN236" s="69"/>
      <c r="AO236" s="69">
        <f t="shared" si="68"/>
        <v>0</v>
      </c>
      <c r="AP236" s="69"/>
      <c r="AQ236" s="63">
        <v>0</v>
      </c>
      <c r="AR236" s="66">
        <v>0</v>
      </c>
      <c r="AS236" s="67">
        <f t="shared" si="69"/>
        <v>0</v>
      </c>
      <c r="AT236" s="68">
        <f t="shared" si="65"/>
        <v>1066.3800000000001</v>
      </c>
      <c r="AU236" s="63"/>
      <c r="AV236" s="63"/>
      <c r="AW236" s="63"/>
      <c r="AX236" s="63"/>
      <c r="AY236" s="63"/>
      <c r="AZ236" s="63">
        <f t="shared" si="63"/>
        <v>1066.3800000000001</v>
      </c>
      <c r="BA236" s="63"/>
      <c r="BB236" s="69"/>
      <c r="BC236" s="63">
        <f t="shared" si="66"/>
        <v>1066.3800000000001</v>
      </c>
      <c r="BD236" s="66">
        <f t="shared" si="70"/>
        <v>1066.0899999999999</v>
      </c>
      <c r="BE236" s="67">
        <f t="shared" si="71"/>
        <v>0.29000000000019099</v>
      </c>
      <c r="BF236" s="57"/>
      <c r="BG236" s="90"/>
      <c r="BH236" s="91"/>
      <c r="BI236" s="91">
        <f t="shared" si="72"/>
        <v>0.29000000000019099</v>
      </c>
      <c r="BJ236" s="73"/>
      <c r="BK236" s="73"/>
      <c r="BL236" s="73"/>
      <c r="BM236" s="73"/>
      <c r="BN236" s="73"/>
      <c r="BO236" s="73"/>
      <c r="BP236" s="73"/>
      <c r="BQ236" s="72"/>
      <c r="BR236" s="73"/>
      <c r="BS236" s="74"/>
    </row>
    <row r="237" spans="2:71" s="47" customFormat="1" ht="12.75" customHeight="1" x14ac:dyDescent="0.2">
      <c r="B237" s="62"/>
      <c r="C237" s="187" t="s">
        <v>351</v>
      </c>
      <c r="D237" s="188"/>
      <c r="E237" s="188"/>
      <c r="F237" s="188"/>
      <c r="G237" s="189"/>
      <c r="H237" s="63">
        <v>824</v>
      </c>
      <c r="I237" s="92">
        <v>44120</v>
      </c>
      <c r="J237" s="92">
        <v>44120</v>
      </c>
      <c r="K237" s="92"/>
      <c r="L237" s="64">
        <v>10</v>
      </c>
      <c r="M237" s="65" t="s">
        <v>119</v>
      </c>
      <c r="N237" s="66"/>
      <c r="O237" s="173" t="s">
        <v>250</v>
      </c>
      <c r="P237" s="66"/>
      <c r="Q237" s="66"/>
      <c r="R237" s="66"/>
      <c r="S237" s="66"/>
      <c r="T237" s="68">
        <v>900</v>
      </c>
      <c r="U237" s="63"/>
      <c r="V237" s="63"/>
      <c r="W237" s="63"/>
      <c r="X237" s="63"/>
      <c r="Y237" s="63"/>
      <c r="Z237" s="63">
        <v>900</v>
      </c>
      <c r="AA237" s="63"/>
      <c r="AB237" s="69"/>
      <c r="AC237" s="63">
        <v>900</v>
      </c>
      <c r="AD237" s="66">
        <f t="shared" si="67"/>
        <v>374.5</v>
      </c>
      <c r="AE237" s="67">
        <v>525.5</v>
      </c>
      <c r="AF237" s="68">
        <v>0</v>
      </c>
      <c r="AG237" s="63"/>
      <c r="AH237" s="63"/>
      <c r="AI237" s="63"/>
      <c r="AJ237" s="63"/>
      <c r="AK237" s="63"/>
      <c r="AL237" s="63">
        <v>0</v>
      </c>
      <c r="AM237" s="63"/>
      <c r="AN237" s="69"/>
      <c r="AO237" s="69">
        <f t="shared" si="68"/>
        <v>89.88</v>
      </c>
      <c r="AP237" s="69"/>
      <c r="AQ237" s="63">
        <v>0</v>
      </c>
      <c r="AR237" s="66">
        <v>89.88</v>
      </c>
      <c r="AS237" s="67">
        <f t="shared" si="69"/>
        <v>-89.88</v>
      </c>
      <c r="AT237" s="68">
        <f t="shared" si="65"/>
        <v>900</v>
      </c>
      <c r="AU237" s="63"/>
      <c r="AV237" s="63"/>
      <c r="AW237" s="63"/>
      <c r="AX237" s="63"/>
      <c r="AY237" s="63"/>
      <c r="AZ237" s="63">
        <f t="shared" si="63"/>
        <v>900</v>
      </c>
      <c r="BA237" s="63"/>
      <c r="BB237" s="69"/>
      <c r="BC237" s="63">
        <f t="shared" si="66"/>
        <v>900</v>
      </c>
      <c r="BD237" s="66">
        <f t="shared" si="70"/>
        <v>464.38</v>
      </c>
      <c r="BE237" s="67">
        <f t="shared" si="71"/>
        <v>435.62</v>
      </c>
      <c r="BF237" s="57"/>
      <c r="BG237" s="90"/>
      <c r="BH237" s="91"/>
      <c r="BI237" s="91">
        <f t="shared" si="72"/>
        <v>435.62</v>
      </c>
      <c r="BJ237" s="73"/>
      <c r="BK237" s="73"/>
      <c r="BL237" s="73"/>
      <c r="BM237" s="73"/>
      <c r="BN237" s="73"/>
      <c r="BO237" s="73"/>
      <c r="BP237" s="73"/>
      <c r="BQ237" s="72"/>
      <c r="BR237" s="73"/>
      <c r="BS237" s="74"/>
    </row>
    <row r="238" spans="2:71" s="47" customFormat="1" ht="36.75" customHeight="1" x14ac:dyDescent="0.2">
      <c r="B238" s="62"/>
      <c r="C238" s="190" t="s">
        <v>352</v>
      </c>
      <c r="D238" s="191"/>
      <c r="E238" s="191"/>
      <c r="F238" s="191"/>
      <c r="G238" s="192"/>
      <c r="H238" s="63"/>
      <c r="I238" s="63"/>
      <c r="J238" s="63"/>
      <c r="K238" s="63"/>
      <c r="L238" s="64"/>
      <c r="M238" s="65"/>
      <c r="N238" s="66"/>
      <c r="O238" s="66"/>
      <c r="P238" s="66"/>
      <c r="Q238" s="66"/>
      <c r="R238" s="66"/>
      <c r="S238" s="66"/>
      <c r="T238" s="68"/>
      <c r="U238" s="63"/>
      <c r="V238" s="63"/>
      <c r="W238" s="63"/>
      <c r="X238" s="63"/>
      <c r="Y238" s="63"/>
      <c r="Z238" s="63"/>
      <c r="AA238" s="63"/>
      <c r="AB238" s="69"/>
      <c r="AC238" s="63"/>
      <c r="AD238" s="66"/>
      <c r="AE238" s="67"/>
      <c r="AF238" s="68"/>
      <c r="AG238" s="63"/>
      <c r="AH238" s="63"/>
      <c r="AI238" s="63"/>
      <c r="AJ238" s="63"/>
      <c r="AK238" s="63"/>
      <c r="AL238" s="63"/>
      <c r="AM238" s="63"/>
      <c r="AN238" s="69"/>
      <c r="AO238" s="69"/>
      <c r="AP238" s="69"/>
      <c r="AQ238" s="63"/>
      <c r="AR238" s="66"/>
      <c r="AS238" s="67"/>
      <c r="AT238" s="68">
        <f t="shared" si="65"/>
        <v>0</v>
      </c>
      <c r="AU238" s="63"/>
      <c r="AV238" s="63"/>
      <c r="AW238" s="63"/>
      <c r="AX238" s="63"/>
      <c r="AY238" s="63"/>
      <c r="AZ238" s="63"/>
      <c r="BA238" s="63"/>
      <c r="BB238" s="69"/>
      <c r="BC238" s="63"/>
      <c r="BD238" s="66"/>
      <c r="BE238" s="67"/>
      <c r="BF238" s="57"/>
      <c r="BG238" s="90"/>
      <c r="BH238" s="91"/>
      <c r="BI238" s="91"/>
      <c r="BJ238" s="73"/>
      <c r="BK238" s="73"/>
      <c r="BL238" s="73"/>
      <c r="BM238" s="73"/>
      <c r="BN238" s="73"/>
      <c r="BO238" s="73"/>
      <c r="BP238" s="73"/>
      <c r="BQ238" s="72"/>
      <c r="BR238" s="73"/>
      <c r="BS238" s="74"/>
    </row>
    <row r="239" spans="2:71" s="47" customFormat="1" ht="24" customHeight="1" x14ac:dyDescent="0.2">
      <c r="B239" s="62"/>
      <c r="C239" s="190" t="s">
        <v>353</v>
      </c>
      <c r="D239" s="191"/>
      <c r="E239" s="191"/>
      <c r="F239" s="191"/>
      <c r="G239" s="192"/>
      <c r="H239" s="63"/>
      <c r="I239" s="63"/>
      <c r="J239" s="63"/>
      <c r="K239" s="63"/>
      <c r="L239" s="64"/>
      <c r="M239" s="65"/>
      <c r="N239" s="66"/>
      <c r="O239" s="66"/>
      <c r="P239" s="66"/>
      <c r="Q239" s="66"/>
      <c r="R239" s="66"/>
      <c r="S239" s="66"/>
      <c r="T239" s="68"/>
      <c r="U239" s="63"/>
      <c r="V239" s="63"/>
      <c r="W239" s="63"/>
      <c r="X239" s="63"/>
      <c r="Y239" s="63"/>
      <c r="Z239" s="63"/>
      <c r="AA239" s="63"/>
      <c r="AB239" s="69"/>
      <c r="AC239" s="63"/>
      <c r="AD239" s="66"/>
      <c r="AE239" s="67"/>
      <c r="AF239" s="68"/>
      <c r="AG239" s="63"/>
      <c r="AH239" s="63"/>
      <c r="AI239" s="63"/>
      <c r="AJ239" s="63"/>
      <c r="AK239" s="63"/>
      <c r="AL239" s="63"/>
      <c r="AM239" s="63"/>
      <c r="AN239" s="69"/>
      <c r="AO239" s="69"/>
      <c r="AP239" s="69"/>
      <c r="AQ239" s="63"/>
      <c r="AR239" s="66"/>
      <c r="AS239" s="67"/>
      <c r="AT239" s="68">
        <f t="shared" si="65"/>
        <v>0</v>
      </c>
      <c r="AU239" s="63"/>
      <c r="AV239" s="63"/>
      <c r="AW239" s="63"/>
      <c r="AX239" s="63"/>
      <c r="AY239" s="63"/>
      <c r="AZ239" s="63"/>
      <c r="BA239" s="63"/>
      <c r="BB239" s="69"/>
      <c r="BC239" s="63"/>
      <c r="BD239" s="66"/>
      <c r="BE239" s="67"/>
      <c r="BF239" s="57"/>
      <c r="BG239" s="90"/>
      <c r="BH239" s="91"/>
      <c r="BI239" s="91"/>
      <c r="BJ239" s="73"/>
      <c r="BK239" s="73"/>
      <c r="BL239" s="73"/>
      <c r="BM239" s="73"/>
      <c r="BN239" s="73"/>
      <c r="BO239" s="73"/>
      <c r="BP239" s="73"/>
      <c r="BQ239" s="72"/>
      <c r="BR239" s="73"/>
      <c r="BS239" s="74"/>
    </row>
    <row r="240" spans="2:71" s="47" customFormat="1" ht="12.75" x14ac:dyDescent="0.2">
      <c r="B240" s="62"/>
      <c r="C240" s="202" t="s">
        <v>354</v>
      </c>
      <c r="D240" s="203"/>
      <c r="E240" s="203"/>
      <c r="F240" s="203"/>
      <c r="G240" s="204"/>
      <c r="H240" s="63">
        <v>775</v>
      </c>
      <c r="I240" s="92">
        <v>42185</v>
      </c>
      <c r="J240" s="92">
        <v>42185</v>
      </c>
      <c r="K240" s="92"/>
      <c r="L240" s="64">
        <v>5</v>
      </c>
      <c r="M240" s="65" t="s">
        <v>119</v>
      </c>
      <c r="N240" s="66"/>
      <c r="O240" s="66" t="s">
        <v>158</v>
      </c>
      <c r="P240" s="66"/>
      <c r="Q240" s="66"/>
      <c r="R240" s="66"/>
      <c r="S240" s="66"/>
      <c r="T240" s="68">
        <v>813.34</v>
      </c>
      <c r="U240" s="63"/>
      <c r="V240" s="63"/>
      <c r="W240" s="63"/>
      <c r="X240" s="63"/>
      <c r="Y240" s="63"/>
      <c r="Z240" s="63">
        <v>813.34</v>
      </c>
      <c r="AA240" s="63"/>
      <c r="AB240" s="69"/>
      <c r="AC240" s="63">
        <v>813.34</v>
      </c>
      <c r="AD240" s="66">
        <f t="shared" ref="AD240:AD249" si="73">AC240-AE240</f>
        <v>812.34</v>
      </c>
      <c r="AE240" s="67">
        <v>1</v>
      </c>
      <c r="AF240" s="68">
        <v>0</v>
      </c>
      <c r="AG240" s="63"/>
      <c r="AH240" s="63"/>
      <c r="AI240" s="63"/>
      <c r="AJ240" s="63"/>
      <c r="AK240" s="63"/>
      <c r="AL240" s="63">
        <v>0</v>
      </c>
      <c r="AM240" s="63"/>
      <c r="AN240" s="69"/>
      <c r="AO240" s="69">
        <f t="shared" ref="AO240:AO245" si="74">AR240</f>
        <v>0</v>
      </c>
      <c r="AP240" s="69"/>
      <c r="AQ240" s="63">
        <v>0</v>
      </c>
      <c r="AR240" s="66">
        <v>0</v>
      </c>
      <c r="AS240" s="67">
        <f t="shared" ref="AS240:AS252" si="75">-AR240</f>
        <v>0</v>
      </c>
      <c r="AT240" s="68">
        <f t="shared" si="65"/>
        <v>813.34</v>
      </c>
      <c r="AU240" s="63"/>
      <c r="AV240" s="63"/>
      <c r="AW240" s="63"/>
      <c r="AX240" s="63"/>
      <c r="AY240" s="63"/>
      <c r="AZ240" s="63">
        <f t="shared" si="63"/>
        <v>813.34</v>
      </c>
      <c r="BA240" s="63"/>
      <c r="BB240" s="69"/>
      <c r="BC240" s="63">
        <f t="shared" ref="BC240:BC254" si="76">AZ240-BB240-BA240</f>
        <v>813.34</v>
      </c>
      <c r="BD240" s="66">
        <f t="shared" ref="BD240:BD254" si="77">BC240-BE240</f>
        <v>812.34</v>
      </c>
      <c r="BE240" s="67">
        <f t="shared" ref="BE240:BE254" si="78">AE240+AF240-AR240</f>
        <v>1</v>
      </c>
      <c r="BF240" s="57"/>
      <c r="BG240" s="90">
        <f t="shared" ref="BG240:BG247" si="79">BE240</f>
        <v>1</v>
      </c>
      <c r="BH240" s="91"/>
      <c r="BI240" s="91"/>
      <c r="BJ240" s="73"/>
      <c r="BK240" s="73"/>
      <c r="BL240" s="73"/>
      <c r="BM240" s="73"/>
      <c r="BN240" s="73"/>
      <c r="BO240" s="73"/>
      <c r="BP240" s="73"/>
      <c r="BQ240" s="72"/>
      <c r="BR240" s="73"/>
      <c r="BS240" s="74"/>
    </row>
    <row r="241" spans="2:71" s="47" customFormat="1" ht="12.75" customHeight="1" x14ac:dyDescent="0.2">
      <c r="B241" s="62"/>
      <c r="C241" s="187" t="s">
        <v>355</v>
      </c>
      <c r="D241" s="188"/>
      <c r="E241" s="188"/>
      <c r="F241" s="188"/>
      <c r="G241" s="189"/>
      <c r="H241" s="63">
        <v>677</v>
      </c>
      <c r="I241" s="92">
        <v>36130</v>
      </c>
      <c r="J241" s="92">
        <v>36130</v>
      </c>
      <c r="K241" s="92"/>
      <c r="L241" s="64">
        <v>30</v>
      </c>
      <c r="M241" s="65" t="s">
        <v>119</v>
      </c>
      <c r="N241" s="66"/>
      <c r="O241" s="66"/>
      <c r="P241" s="66"/>
      <c r="Q241" s="66"/>
      <c r="R241" s="66"/>
      <c r="S241" s="66"/>
      <c r="T241" s="68">
        <v>179.16</v>
      </c>
      <c r="U241" s="63"/>
      <c r="V241" s="63"/>
      <c r="W241" s="63"/>
      <c r="X241" s="63"/>
      <c r="Y241" s="63"/>
      <c r="Z241" s="63">
        <v>179.16</v>
      </c>
      <c r="AA241" s="63"/>
      <c r="AB241" s="69"/>
      <c r="AC241" s="63">
        <v>179.16</v>
      </c>
      <c r="AD241" s="66">
        <f t="shared" si="73"/>
        <v>155.5</v>
      </c>
      <c r="AE241" s="67">
        <v>23.66</v>
      </c>
      <c r="AF241" s="68">
        <v>-179.16</v>
      </c>
      <c r="AG241" s="63"/>
      <c r="AH241" s="63"/>
      <c r="AI241" s="63"/>
      <c r="AJ241" s="63"/>
      <c r="AK241" s="63"/>
      <c r="AL241" s="63">
        <f>AF241</f>
        <v>-179.16</v>
      </c>
      <c r="AM241" s="63"/>
      <c r="AN241" s="69"/>
      <c r="AO241" s="69">
        <v>5.34</v>
      </c>
      <c r="AP241" s="69"/>
      <c r="AQ241" s="63">
        <v>0</v>
      </c>
      <c r="AR241" s="66">
        <v>5.34</v>
      </c>
      <c r="AS241" s="67">
        <f t="shared" si="75"/>
        <v>-5.34</v>
      </c>
      <c r="AT241" s="68">
        <f t="shared" si="65"/>
        <v>0</v>
      </c>
      <c r="AU241" s="63"/>
      <c r="AV241" s="63"/>
      <c r="AW241" s="63"/>
      <c r="AX241" s="63"/>
      <c r="AY241" s="63"/>
      <c r="AZ241" s="63">
        <f t="shared" si="63"/>
        <v>0</v>
      </c>
      <c r="BA241" s="63"/>
      <c r="BB241" s="69"/>
      <c r="BC241" s="63">
        <f t="shared" si="76"/>
        <v>0</v>
      </c>
      <c r="BD241" s="66">
        <f>AD241+AO241</f>
        <v>160.84</v>
      </c>
      <c r="BE241" s="67">
        <v>0</v>
      </c>
      <c r="BF241" s="57"/>
      <c r="BG241" s="90">
        <f t="shared" si="79"/>
        <v>0</v>
      </c>
      <c r="BH241" s="91"/>
      <c r="BI241" s="91"/>
      <c r="BJ241" s="73"/>
      <c r="BK241" s="73"/>
      <c r="BL241" s="73"/>
      <c r="BM241" s="73"/>
      <c r="BN241" s="73"/>
      <c r="BO241" s="73"/>
      <c r="BP241" s="73"/>
      <c r="BQ241" s="72"/>
      <c r="BR241" s="73"/>
      <c r="BS241" s="74"/>
    </row>
    <row r="242" spans="2:71" s="47" customFormat="1" ht="12.75" customHeight="1" x14ac:dyDescent="0.2">
      <c r="B242" s="62"/>
      <c r="C242" s="187" t="s">
        <v>356</v>
      </c>
      <c r="D242" s="188"/>
      <c r="E242" s="188"/>
      <c r="F242" s="188"/>
      <c r="G242" s="189"/>
      <c r="H242" s="63">
        <v>680</v>
      </c>
      <c r="I242" s="92">
        <v>38322</v>
      </c>
      <c r="J242" s="92">
        <v>38322</v>
      </c>
      <c r="K242" s="92"/>
      <c r="L242" s="64">
        <v>13</v>
      </c>
      <c r="M242" s="65" t="s">
        <v>119</v>
      </c>
      <c r="N242" s="66"/>
      <c r="O242" s="66"/>
      <c r="P242" s="66"/>
      <c r="Q242" s="66"/>
      <c r="R242" s="66"/>
      <c r="S242" s="66"/>
      <c r="T242" s="68">
        <v>1628.28</v>
      </c>
      <c r="U242" s="63"/>
      <c r="V242" s="63"/>
      <c r="W242" s="63"/>
      <c r="X242" s="63"/>
      <c r="Y242" s="63"/>
      <c r="Z242" s="63">
        <v>1628.28</v>
      </c>
      <c r="AA242" s="63"/>
      <c r="AB242" s="69"/>
      <c r="AC242" s="63">
        <v>1628.28</v>
      </c>
      <c r="AD242" s="66">
        <f t="shared" si="73"/>
        <v>1627.99</v>
      </c>
      <c r="AE242" s="67">
        <v>0.28999999999999998</v>
      </c>
      <c r="AF242" s="68">
        <v>0</v>
      </c>
      <c r="AG242" s="63"/>
      <c r="AH242" s="63"/>
      <c r="AI242" s="63"/>
      <c r="AJ242" s="63"/>
      <c r="AK242" s="63"/>
      <c r="AL242" s="63">
        <v>0</v>
      </c>
      <c r="AM242" s="63"/>
      <c r="AN242" s="69"/>
      <c r="AO242" s="69">
        <f t="shared" si="74"/>
        <v>0</v>
      </c>
      <c r="AP242" s="69"/>
      <c r="AQ242" s="63">
        <v>0</v>
      </c>
      <c r="AR242" s="66">
        <v>0</v>
      </c>
      <c r="AS242" s="67">
        <f t="shared" si="75"/>
        <v>0</v>
      </c>
      <c r="AT242" s="68">
        <f t="shared" si="65"/>
        <v>1628.28</v>
      </c>
      <c r="AU242" s="63"/>
      <c r="AV242" s="63"/>
      <c r="AW242" s="63"/>
      <c r="AX242" s="63"/>
      <c r="AY242" s="63"/>
      <c r="AZ242" s="63">
        <f t="shared" si="63"/>
        <v>1628.28</v>
      </c>
      <c r="BA242" s="63"/>
      <c r="BB242" s="69"/>
      <c r="BC242" s="63">
        <f t="shared" si="76"/>
        <v>1628.28</v>
      </c>
      <c r="BD242" s="66">
        <f t="shared" si="77"/>
        <v>1627.99</v>
      </c>
      <c r="BE242" s="67">
        <f t="shared" si="78"/>
        <v>0.28999999999999998</v>
      </c>
      <c r="BF242" s="57"/>
      <c r="BG242" s="90">
        <f t="shared" si="79"/>
        <v>0.28999999999999998</v>
      </c>
      <c r="BH242" s="91"/>
      <c r="BI242" s="91"/>
      <c r="BJ242" s="73"/>
      <c r="BK242" s="73"/>
      <c r="BL242" s="73"/>
      <c r="BM242" s="73"/>
      <c r="BN242" s="73"/>
      <c r="BO242" s="73"/>
      <c r="BP242" s="73"/>
      <c r="BQ242" s="72"/>
      <c r="BR242" s="73"/>
      <c r="BS242" s="74"/>
    </row>
    <row r="243" spans="2:71" s="47" customFormat="1" ht="12.75" customHeight="1" x14ac:dyDescent="0.2">
      <c r="B243" s="62"/>
      <c r="C243" s="187" t="s">
        <v>357</v>
      </c>
      <c r="D243" s="188"/>
      <c r="E243" s="188"/>
      <c r="F243" s="188"/>
      <c r="G243" s="189"/>
      <c r="H243" s="63">
        <v>690</v>
      </c>
      <c r="I243" s="92">
        <v>37257</v>
      </c>
      <c r="J243" s="92">
        <v>37257</v>
      </c>
      <c r="K243" s="92"/>
      <c r="L243" s="64">
        <v>5</v>
      </c>
      <c r="M243" s="65" t="s">
        <v>119</v>
      </c>
      <c r="N243" s="66"/>
      <c r="O243" s="66"/>
      <c r="P243" s="66"/>
      <c r="Q243" s="66"/>
      <c r="R243" s="66"/>
      <c r="S243" s="66"/>
      <c r="T243" s="68">
        <v>355.48</v>
      </c>
      <c r="U243" s="63"/>
      <c r="V243" s="63"/>
      <c r="W243" s="63"/>
      <c r="X243" s="63"/>
      <c r="Y243" s="63"/>
      <c r="Z243" s="63">
        <v>355.48</v>
      </c>
      <c r="AA243" s="63"/>
      <c r="AB243" s="69"/>
      <c r="AC243" s="63">
        <v>355.48</v>
      </c>
      <c r="AD243" s="66">
        <f t="shared" si="73"/>
        <v>355.19</v>
      </c>
      <c r="AE243" s="67">
        <v>0.29000000000002046</v>
      </c>
      <c r="AF243" s="68">
        <v>0</v>
      </c>
      <c r="AG243" s="63"/>
      <c r="AH243" s="63"/>
      <c r="AI243" s="63"/>
      <c r="AJ243" s="63"/>
      <c r="AK243" s="63"/>
      <c r="AL243" s="63">
        <v>0</v>
      </c>
      <c r="AM243" s="63"/>
      <c r="AN243" s="69"/>
      <c r="AO243" s="69">
        <f t="shared" si="74"/>
        <v>0</v>
      </c>
      <c r="AP243" s="69"/>
      <c r="AQ243" s="63">
        <v>0</v>
      </c>
      <c r="AR243" s="66">
        <v>0</v>
      </c>
      <c r="AS243" s="67">
        <f t="shared" si="75"/>
        <v>0</v>
      </c>
      <c r="AT243" s="68">
        <f t="shared" si="65"/>
        <v>355.48</v>
      </c>
      <c r="AU243" s="63"/>
      <c r="AV243" s="63"/>
      <c r="AW243" s="63"/>
      <c r="AX243" s="63"/>
      <c r="AY243" s="63"/>
      <c r="AZ243" s="63">
        <f t="shared" si="63"/>
        <v>355.48</v>
      </c>
      <c r="BA243" s="63"/>
      <c r="BB243" s="69"/>
      <c r="BC243" s="63">
        <f t="shared" si="76"/>
        <v>355.48</v>
      </c>
      <c r="BD243" s="66">
        <f t="shared" si="77"/>
        <v>355.19</v>
      </c>
      <c r="BE243" s="67">
        <f t="shared" si="78"/>
        <v>0.29000000000002046</v>
      </c>
      <c r="BF243" s="57"/>
      <c r="BG243" s="90">
        <f t="shared" si="79"/>
        <v>0.29000000000002046</v>
      </c>
      <c r="BH243" s="91"/>
      <c r="BI243" s="91"/>
      <c r="BJ243" s="73"/>
      <c r="BK243" s="73"/>
      <c r="BL243" s="73"/>
      <c r="BM243" s="73"/>
      <c r="BN243" s="73"/>
      <c r="BO243" s="73"/>
      <c r="BP243" s="73"/>
      <c r="BQ243" s="72"/>
      <c r="BR243" s="73"/>
      <c r="BS243" s="74"/>
    </row>
    <row r="244" spans="2:71" s="47" customFormat="1" ht="12.75" customHeight="1" x14ac:dyDescent="0.2">
      <c r="B244" s="62"/>
      <c r="C244" s="187" t="s">
        <v>358</v>
      </c>
      <c r="D244" s="188"/>
      <c r="E244" s="188"/>
      <c r="F244" s="188"/>
      <c r="G244" s="189"/>
      <c r="H244" s="63">
        <v>648</v>
      </c>
      <c r="I244" s="92">
        <v>40148</v>
      </c>
      <c r="J244" s="92">
        <v>40148</v>
      </c>
      <c r="K244" s="92"/>
      <c r="L244" s="64">
        <v>10</v>
      </c>
      <c r="M244" s="65" t="s">
        <v>119</v>
      </c>
      <c r="N244" s="66"/>
      <c r="O244" s="66"/>
      <c r="P244" s="66"/>
      <c r="Q244" s="66"/>
      <c r="R244" s="66"/>
      <c r="S244" s="66"/>
      <c r="T244" s="68">
        <v>1527.44</v>
      </c>
      <c r="U244" s="63"/>
      <c r="V244" s="63"/>
      <c r="W244" s="63"/>
      <c r="X244" s="63"/>
      <c r="Y244" s="63"/>
      <c r="Z244" s="63">
        <v>1527.44</v>
      </c>
      <c r="AA244" s="63"/>
      <c r="AB244" s="69"/>
      <c r="AC244" s="63">
        <v>1527.44</v>
      </c>
      <c r="AD244" s="66">
        <f t="shared" si="73"/>
        <v>1527.15</v>
      </c>
      <c r="AE244" s="67">
        <v>0.28999999999999998</v>
      </c>
      <c r="AF244" s="68">
        <v>0</v>
      </c>
      <c r="AG244" s="63"/>
      <c r="AH244" s="63"/>
      <c r="AI244" s="63"/>
      <c r="AJ244" s="63"/>
      <c r="AK244" s="63"/>
      <c r="AL244" s="63">
        <v>0</v>
      </c>
      <c r="AM244" s="63"/>
      <c r="AN244" s="69"/>
      <c r="AO244" s="69">
        <f t="shared" si="74"/>
        <v>0</v>
      </c>
      <c r="AP244" s="69"/>
      <c r="AQ244" s="63">
        <v>0</v>
      </c>
      <c r="AR244" s="66">
        <v>0</v>
      </c>
      <c r="AS244" s="67">
        <f t="shared" si="75"/>
        <v>0</v>
      </c>
      <c r="AT244" s="68">
        <f t="shared" si="65"/>
        <v>1527.44</v>
      </c>
      <c r="AU244" s="63"/>
      <c r="AV244" s="63"/>
      <c r="AW244" s="63"/>
      <c r="AX244" s="63"/>
      <c r="AY244" s="63"/>
      <c r="AZ244" s="63">
        <f t="shared" si="63"/>
        <v>1527.44</v>
      </c>
      <c r="BA244" s="63"/>
      <c r="BB244" s="69"/>
      <c r="BC244" s="63">
        <f t="shared" si="76"/>
        <v>1527.44</v>
      </c>
      <c r="BD244" s="66">
        <f t="shared" si="77"/>
        <v>1527.15</v>
      </c>
      <c r="BE244" s="67">
        <f t="shared" si="78"/>
        <v>0.28999999999999998</v>
      </c>
      <c r="BF244" s="57"/>
      <c r="BG244" s="90">
        <f t="shared" si="79"/>
        <v>0.28999999999999998</v>
      </c>
      <c r="BH244" s="91"/>
      <c r="BI244" s="91"/>
      <c r="BJ244" s="73"/>
      <c r="BK244" s="73"/>
      <c r="BL244" s="73"/>
      <c r="BM244" s="73"/>
      <c r="BN244" s="73"/>
      <c r="BO244" s="73"/>
      <c r="BP244" s="73"/>
      <c r="BQ244" s="72"/>
      <c r="BR244" s="73"/>
      <c r="BS244" s="74"/>
    </row>
    <row r="245" spans="2:71" s="47" customFormat="1" ht="12.75" customHeight="1" x14ac:dyDescent="0.2">
      <c r="B245" s="62"/>
      <c r="C245" s="187" t="s">
        <v>359</v>
      </c>
      <c r="D245" s="188"/>
      <c r="E245" s="188"/>
      <c r="F245" s="188"/>
      <c r="G245" s="189"/>
      <c r="H245" s="63">
        <v>722</v>
      </c>
      <c r="I245" s="92">
        <v>40817</v>
      </c>
      <c r="J245" s="92">
        <v>40817</v>
      </c>
      <c r="K245" s="92"/>
      <c r="L245" s="64">
        <v>27</v>
      </c>
      <c r="M245" s="65" t="s">
        <v>119</v>
      </c>
      <c r="N245" s="66"/>
      <c r="O245" s="66"/>
      <c r="P245" s="66"/>
      <c r="Q245" s="66"/>
      <c r="R245" s="66"/>
      <c r="S245" s="66"/>
      <c r="T245" s="68">
        <v>2106.33</v>
      </c>
      <c r="U245" s="63"/>
      <c r="V245" s="63"/>
      <c r="W245" s="63"/>
      <c r="X245" s="63"/>
      <c r="Y245" s="63"/>
      <c r="Z245" s="63">
        <v>2106.33</v>
      </c>
      <c r="AA245" s="63"/>
      <c r="AB245" s="69"/>
      <c r="AC245" s="63">
        <v>2106.33</v>
      </c>
      <c r="AD245" s="66">
        <f t="shared" si="73"/>
        <v>1027.08</v>
      </c>
      <c r="AE245" s="67">
        <v>1079.25</v>
      </c>
      <c r="AF245" s="68">
        <v>0</v>
      </c>
      <c r="AG245" s="63"/>
      <c r="AH245" s="63"/>
      <c r="AI245" s="63"/>
      <c r="AJ245" s="63"/>
      <c r="AK245" s="63"/>
      <c r="AL245" s="63">
        <v>0</v>
      </c>
      <c r="AM245" s="63"/>
      <c r="AN245" s="69"/>
      <c r="AO245" s="143">
        <f t="shared" si="74"/>
        <v>78</v>
      </c>
      <c r="AP245" s="69"/>
      <c r="AQ245" s="63">
        <v>0</v>
      </c>
      <c r="AR245" s="66">
        <v>78</v>
      </c>
      <c r="AS245" s="67">
        <f t="shared" si="75"/>
        <v>-78</v>
      </c>
      <c r="AT245" s="68">
        <f t="shared" si="65"/>
        <v>2106.33</v>
      </c>
      <c r="AU245" s="63"/>
      <c r="AV245" s="63"/>
      <c r="AW245" s="63"/>
      <c r="AX245" s="63"/>
      <c r="AY245" s="63"/>
      <c r="AZ245" s="63">
        <f t="shared" si="63"/>
        <v>2106.33</v>
      </c>
      <c r="BA245" s="63"/>
      <c r="BB245" s="69"/>
      <c r="BC245" s="63">
        <f t="shared" si="76"/>
        <v>2106.33</v>
      </c>
      <c r="BD245" s="66">
        <f t="shared" si="77"/>
        <v>1105.08</v>
      </c>
      <c r="BE245" s="67">
        <f t="shared" si="78"/>
        <v>1001.25</v>
      </c>
      <c r="BF245" s="57"/>
      <c r="BG245" s="90">
        <f t="shared" si="79"/>
        <v>1001.25</v>
      </c>
      <c r="BH245" s="91"/>
      <c r="BI245" s="91"/>
      <c r="BJ245" s="73"/>
      <c r="BK245" s="73"/>
      <c r="BL245" s="73"/>
      <c r="BM245" s="73"/>
      <c r="BN245" s="73"/>
      <c r="BO245" s="73"/>
      <c r="BP245" s="73"/>
      <c r="BQ245" s="72"/>
      <c r="BR245" s="73"/>
      <c r="BS245" s="74"/>
    </row>
    <row r="246" spans="2:71" s="47" customFormat="1" ht="12.75" customHeight="1" x14ac:dyDescent="0.2">
      <c r="B246" s="62"/>
      <c r="C246" s="187" t="s">
        <v>360</v>
      </c>
      <c r="D246" s="188"/>
      <c r="E246" s="188"/>
      <c r="F246" s="188"/>
      <c r="G246" s="189"/>
      <c r="H246" s="63">
        <v>879</v>
      </c>
      <c r="I246" s="92">
        <v>45173</v>
      </c>
      <c r="J246" s="92">
        <v>45200</v>
      </c>
      <c r="K246" s="92"/>
      <c r="L246" s="64">
        <v>15</v>
      </c>
      <c r="M246" s="65" t="s">
        <v>119</v>
      </c>
      <c r="N246" s="66"/>
      <c r="O246" s="66" t="s">
        <v>120</v>
      </c>
      <c r="P246" s="66" t="s">
        <v>134</v>
      </c>
      <c r="Q246" s="66"/>
      <c r="R246" s="66"/>
      <c r="S246" s="66"/>
      <c r="T246" s="68">
        <v>4670</v>
      </c>
      <c r="U246" s="63"/>
      <c r="V246" s="63"/>
      <c r="W246" s="63"/>
      <c r="X246" s="63"/>
      <c r="Y246" s="63"/>
      <c r="Z246" s="63">
        <v>4670</v>
      </c>
      <c r="AA246" s="63"/>
      <c r="AB246" s="69"/>
      <c r="AC246" s="63">
        <v>4670</v>
      </c>
      <c r="AD246" s="66">
        <f>AC246-AE246</f>
        <v>389.10000000000036</v>
      </c>
      <c r="AE246" s="67">
        <v>4280.8999999999996</v>
      </c>
      <c r="AF246" s="68"/>
      <c r="AG246" s="63"/>
      <c r="AH246" s="63"/>
      <c r="AI246" s="63"/>
      <c r="AJ246" s="63"/>
      <c r="AK246" s="63"/>
      <c r="AL246" s="63"/>
      <c r="AM246" s="63"/>
      <c r="AN246" s="69"/>
      <c r="AO246" s="143">
        <v>311.27999999999997</v>
      </c>
      <c r="AP246" s="69"/>
      <c r="AQ246" s="63"/>
      <c r="AR246" s="66">
        <v>311.27999999999997</v>
      </c>
      <c r="AS246" s="67">
        <f t="shared" si="75"/>
        <v>-311.27999999999997</v>
      </c>
      <c r="AT246" s="68">
        <f t="shared" si="65"/>
        <v>4670</v>
      </c>
      <c r="AU246" s="63"/>
      <c r="AV246" s="63"/>
      <c r="AW246" s="63"/>
      <c r="AX246" s="63"/>
      <c r="AY246" s="63"/>
      <c r="AZ246" s="63">
        <f t="shared" si="63"/>
        <v>4670</v>
      </c>
      <c r="BA246" s="63"/>
      <c r="BB246" s="69"/>
      <c r="BC246" s="63">
        <f>AZ246-BB246-BA246</f>
        <v>4670</v>
      </c>
      <c r="BD246" s="66">
        <f>BC246-BE246</f>
        <v>700.38000000000011</v>
      </c>
      <c r="BE246" s="67">
        <f>AE246+AF246-AR246</f>
        <v>3969.62</v>
      </c>
      <c r="BF246" s="57"/>
      <c r="BG246" s="90">
        <f t="shared" si="79"/>
        <v>3969.62</v>
      </c>
      <c r="BH246" s="91"/>
      <c r="BI246" s="91"/>
      <c r="BJ246" s="73"/>
      <c r="BK246" s="73"/>
      <c r="BL246" s="73"/>
      <c r="BM246" s="73"/>
      <c r="BN246" s="73"/>
      <c r="BO246" s="73"/>
      <c r="BP246" s="73"/>
      <c r="BQ246" s="72"/>
      <c r="BR246" s="73"/>
      <c r="BS246" s="74"/>
    </row>
    <row r="247" spans="2:71" s="47" customFormat="1" ht="12.75" customHeight="1" x14ac:dyDescent="0.2">
      <c r="B247" s="62"/>
      <c r="C247" s="187" t="s">
        <v>361</v>
      </c>
      <c r="D247" s="188"/>
      <c r="E247" s="188"/>
      <c r="F247" s="188"/>
      <c r="G247" s="189"/>
      <c r="H247" s="63">
        <v>885</v>
      </c>
      <c r="I247" s="92">
        <v>45240</v>
      </c>
      <c r="J247" s="92">
        <v>45261</v>
      </c>
      <c r="K247" s="92"/>
      <c r="L247" s="64">
        <v>15</v>
      </c>
      <c r="M247" s="65" t="s">
        <v>119</v>
      </c>
      <c r="N247" s="66"/>
      <c r="O247" s="66" t="s">
        <v>120</v>
      </c>
      <c r="P247" s="66"/>
      <c r="Q247" s="66"/>
      <c r="R247" s="66"/>
      <c r="S247" s="66"/>
      <c r="T247" s="68">
        <v>1300.71</v>
      </c>
      <c r="U247" s="63"/>
      <c r="V247" s="63"/>
      <c r="W247" s="63"/>
      <c r="X247" s="63"/>
      <c r="Y247" s="63"/>
      <c r="Z247" s="63">
        <v>1300.71</v>
      </c>
      <c r="AA247" s="63"/>
      <c r="AB247" s="69"/>
      <c r="AC247" s="63">
        <v>1300.71</v>
      </c>
      <c r="AD247" s="66">
        <f>AC247-AE247</f>
        <v>93.860000000000127</v>
      </c>
      <c r="AE247" s="67">
        <v>1206.8499999999999</v>
      </c>
      <c r="AF247" s="68"/>
      <c r="AG247" s="63"/>
      <c r="AH247" s="63"/>
      <c r="AI247" s="63"/>
      <c r="AJ247" s="63"/>
      <c r="AK247" s="63"/>
      <c r="AL247" s="63"/>
      <c r="AM247" s="63"/>
      <c r="AN247" s="69"/>
      <c r="AO247" s="143">
        <v>86.64</v>
      </c>
      <c r="AP247" s="69"/>
      <c r="AQ247" s="63"/>
      <c r="AR247" s="66">
        <v>86.64</v>
      </c>
      <c r="AS247" s="67">
        <f t="shared" si="75"/>
        <v>-86.64</v>
      </c>
      <c r="AT247" s="68">
        <f t="shared" si="65"/>
        <v>1300.71</v>
      </c>
      <c r="AU247" s="63"/>
      <c r="AV247" s="63"/>
      <c r="AW247" s="63"/>
      <c r="AX247" s="63"/>
      <c r="AY247" s="63"/>
      <c r="AZ247" s="63">
        <f t="shared" si="63"/>
        <v>1300.71</v>
      </c>
      <c r="BA247" s="63"/>
      <c r="BB247" s="69"/>
      <c r="BC247" s="63">
        <f>AZ247-BB247-BA247</f>
        <v>1300.71</v>
      </c>
      <c r="BD247" s="66">
        <f>BC247-BE247</f>
        <v>180.50000000000023</v>
      </c>
      <c r="BE247" s="67">
        <f>AE247+AF247-AR247</f>
        <v>1120.2099999999998</v>
      </c>
      <c r="BF247" s="57"/>
      <c r="BG247" s="90">
        <f t="shared" si="79"/>
        <v>1120.2099999999998</v>
      </c>
      <c r="BH247" s="91"/>
      <c r="BI247" s="91"/>
      <c r="BJ247" s="73"/>
      <c r="BK247" s="73"/>
      <c r="BL247" s="73"/>
      <c r="BM247" s="73"/>
      <c r="BN247" s="73"/>
      <c r="BO247" s="73"/>
      <c r="BP247" s="73"/>
      <c r="BQ247" s="72"/>
      <c r="BR247" s="73"/>
      <c r="BS247" s="74"/>
    </row>
    <row r="248" spans="2:71" s="47" customFormat="1" ht="12.75" customHeight="1" x14ac:dyDescent="0.2">
      <c r="B248" s="62"/>
      <c r="C248" s="187" t="s">
        <v>362</v>
      </c>
      <c r="D248" s="188"/>
      <c r="E248" s="188"/>
      <c r="F248" s="188"/>
      <c r="G248" s="189"/>
      <c r="H248" s="63">
        <v>884</v>
      </c>
      <c r="I248" s="92">
        <v>45225</v>
      </c>
      <c r="J248" s="92">
        <v>45231</v>
      </c>
      <c r="K248" s="92"/>
      <c r="L248" s="64">
        <v>15</v>
      </c>
      <c r="M248" s="65" t="s">
        <v>119</v>
      </c>
      <c r="N248" s="66"/>
      <c r="O248" s="66" t="s">
        <v>120</v>
      </c>
      <c r="P248" s="66"/>
      <c r="Q248" s="66"/>
      <c r="R248" s="66"/>
      <c r="S248" s="66"/>
      <c r="T248" s="68">
        <v>2400</v>
      </c>
      <c r="U248" s="63"/>
      <c r="V248" s="63"/>
      <c r="W248" s="63"/>
      <c r="X248" s="63"/>
      <c r="Y248" s="63"/>
      <c r="Z248" s="63">
        <v>2400</v>
      </c>
      <c r="AA248" s="63"/>
      <c r="AB248" s="69"/>
      <c r="AC248" s="63">
        <v>2400</v>
      </c>
      <c r="AD248" s="66">
        <f t="shared" si="73"/>
        <v>186.61999999999989</v>
      </c>
      <c r="AE248" s="67">
        <v>2213.38</v>
      </c>
      <c r="AF248" s="68"/>
      <c r="AG248" s="63"/>
      <c r="AH248" s="63"/>
      <c r="AI248" s="63"/>
      <c r="AJ248" s="63"/>
      <c r="AK248" s="63"/>
      <c r="AL248" s="63"/>
      <c r="AM248" s="63"/>
      <c r="AN248" s="69"/>
      <c r="AO248" s="143">
        <v>159.96</v>
      </c>
      <c r="AP248" s="69"/>
      <c r="AQ248" s="63"/>
      <c r="AR248" s="66">
        <v>159.96</v>
      </c>
      <c r="AS248" s="67">
        <f t="shared" si="75"/>
        <v>-159.96</v>
      </c>
      <c r="AT248" s="68">
        <f t="shared" si="65"/>
        <v>2400</v>
      </c>
      <c r="AU248" s="63"/>
      <c r="AV248" s="63"/>
      <c r="AW248" s="63"/>
      <c r="AX248" s="63"/>
      <c r="AY248" s="63"/>
      <c r="AZ248" s="63">
        <f t="shared" si="63"/>
        <v>2400</v>
      </c>
      <c r="BA248" s="63"/>
      <c r="BB248" s="69"/>
      <c r="BC248" s="63">
        <f t="shared" si="76"/>
        <v>2400</v>
      </c>
      <c r="BD248" s="66">
        <f t="shared" si="77"/>
        <v>346.57999999999993</v>
      </c>
      <c r="BE248" s="67">
        <f t="shared" si="78"/>
        <v>2053.42</v>
      </c>
      <c r="BF248" s="57"/>
      <c r="BG248" s="90"/>
      <c r="BH248" s="91"/>
      <c r="BI248" s="91">
        <f>BE248</f>
        <v>2053.42</v>
      </c>
      <c r="BJ248" s="73"/>
      <c r="BK248" s="73"/>
      <c r="BL248" s="73"/>
      <c r="BM248" s="73"/>
      <c r="BN248" s="73"/>
      <c r="BO248" s="73"/>
      <c r="BP248" s="73"/>
      <c r="BQ248" s="72"/>
      <c r="BR248" s="73"/>
      <c r="BS248" s="74"/>
    </row>
    <row r="249" spans="2:71" s="47" customFormat="1" ht="12.75" customHeight="1" x14ac:dyDescent="0.2">
      <c r="B249" s="62"/>
      <c r="C249" s="187" t="s">
        <v>363</v>
      </c>
      <c r="D249" s="188"/>
      <c r="E249" s="188"/>
      <c r="F249" s="188"/>
      <c r="G249" s="189"/>
      <c r="H249" s="63">
        <v>358</v>
      </c>
      <c r="I249" s="92">
        <v>37956</v>
      </c>
      <c r="J249" s="92">
        <v>37956</v>
      </c>
      <c r="K249" s="92"/>
      <c r="L249" s="64">
        <v>13</v>
      </c>
      <c r="M249" s="65" t="s">
        <v>128</v>
      </c>
      <c r="N249" s="66"/>
      <c r="O249" s="66"/>
      <c r="P249" s="66"/>
      <c r="Q249" s="66"/>
      <c r="R249" s="66"/>
      <c r="S249" s="66"/>
      <c r="T249" s="68">
        <v>1226.1199999999999</v>
      </c>
      <c r="U249" s="63"/>
      <c r="V249" s="63"/>
      <c r="W249" s="63"/>
      <c r="X249" s="63"/>
      <c r="Y249" s="63"/>
      <c r="Z249" s="63">
        <v>1226.1199999999999</v>
      </c>
      <c r="AA249" s="63"/>
      <c r="AB249" s="69"/>
      <c r="AC249" s="63">
        <v>1226.1199999999999</v>
      </c>
      <c r="AD249" s="66">
        <f t="shared" si="73"/>
        <v>1225.8599999999999</v>
      </c>
      <c r="AE249" s="67">
        <v>0.25999999999999091</v>
      </c>
      <c r="AF249" s="68">
        <v>-1226.1199999999999</v>
      </c>
      <c r="AG249" s="63"/>
      <c r="AH249" s="63"/>
      <c r="AI249" s="63"/>
      <c r="AJ249" s="63"/>
      <c r="AK249" s="63"/>
      <c r="AL249" s="63">
        <f>AF249</f>
        <v>-1226.1199999999999</v>
      </c>
      <c r="AM249" s="63"/>
      <c r="AN249" s="69"/>
      <c r="AO249" s="69"/>
      <c r="AP249" s="69"/>
      <c r="AQ249" s="63">
        <v>0</v>
      </c>
      <c r="AR249" s="66">
        <v>0</v>
      </c>
      <c r="AS249" s="67">
        <f t="shared" si="75"/>
        <v>0</v>
      </c>
      <c r="AT249" s="68">
        <f t="shared" si="65"/>
        <v>0</v>
      </c>
      <c r="AU249" s="63"/>
      <c r="AV249" s="63"/>
      <c r="AW249" s="63"/>
      <c r="AX249" s="63"/>
      <c r="AY249" s="63"/>
      <c r="AZ249" s="63">
        <f t="shared" si="63"/>
        <v>0</v>
      </c>
      <c r="BA249" s="63"/>
      <c r="BB249" s="69"/>
      <c r="BC249" s="63">
        <f t="shared" si="76"/>
        <v>0</v>
      </c>
      <c r="BD249" s="66">
        <v>0</v>
      </c>
      <c r="BE249" s="67">
        <v>0</v>
      </c>
      <c r="BF249" s="57"/>
      <c r="BG249" s="90">
        <f t="shared" ref="BG249:BG254" si="80">BE249*$BG$12</f>
        <v>0</v>
      </c>
      <c r="BH249" s="91"/>
      <c r="BI249" s="91">
        <f t="shared" ref="BI249:BI254" si="81">BE249*$BI$12</f>
        <v>0</v>
      </c>
      <c r="BJ249" s="73"/>
      <c r="BK249" s="73">
        <f t="shared" ref="BK249:BK254" si="82">BE249*$BK$12</f>
        <v>0</v>
      </c>
      <c r="BL249" s="73"/>
      <c r="BM249" s="73">
        <f t="shared" ref="BM249:BM254" si="83">BE249*$BM$12</f>
        <v>0</v>
      </c>
      <c r="BN249" s="73"/>
      <c r="BO249" s="73">
        <f>BE249*$BO$12</f>
        <v>0</v>
      </c>
      <c r="BP249" s="73"/>
      <c r="BQ249" s="72">
        <f t="shared" ref="BQ249:BQ254" si="84">BE249*$BQ$12</f>
        <v>0</v>
      </c>
      <c r="BR249" s="73"/>
      <c r="BS249" s="74">
        <f t="shared" ref="BS249:BS254" si="85">BE249*$BS$12</f>
        <v>0</v>
      </c>
    </row>
    <row r="250" spans="2:71" s="163" customFormat="1" ht="12.75" customHeight="1" x14ac:dyDescent="0.2">
      <c r="B250" s="164"/>
      <c r="C250" s="193" t="s">
        <v>364</v>
      </c>
      <c r="D250" s="194"/>
      <c r="E250" s="194"/>
      <c r="F250" s="194"/>
      <c r="G250" s="195"/>
      <c r="H250" s="165">
        <v>471</v>
      </c>
      <c r="I250" s="92">
        <v>39234</v>
      </c>
      <c r="J250" s="92">
        <v>39234</v>
      </c>
      <c r="K250" s="92"/>
      <c r="L250" s="166">
        <v>12</v>
      </c>
      <c r="M250" s="175" t="s">
        <v>128</v>
      </c>
      <c r="N250" s="144"/>
      <c r="O250" s="144"/>
      <c r="P250" s="144"/>
      <c r="Q250" s="144"/>
      <c r="R250" s="144"/>
      <c r="S250" s="144"/>
      <c r="T250" s="140">
        <v>1448.43</v>
      </c>
      <c r="U250" s="74"/>
      <c r="V250" s="74"/>
      <c r="W250" s="74"/>
      <c r="X250" s="74"/>
      <c r="Y250" s="74"/>
      <c r="Z250" s="74">
        <v>1448.43</v>
      </c>
      <c r="AA250" s="74"/>
      <c r="AB250" s="143"/>
      <c r="AC250" s="74">
        <v>1448.43</v>
      </c>
      <c r="AD250" s="144">
        <f>AC250-AE250</f>
        <v>1448.14</v>
      </c>
      <c r="AE250" s="145">
        <v>0.28999999999999998</v>
      </c>
      <c r="AF250" s="140">
        <v>0</v>
      </c>
      <c r="AG250" s="74"/>
      <c r="AH250" s="74"/>
      <c r="AI250" s="74"/>
      <c r="AJ250" s="74"/>
      <c r="AK250" s="74"/>
      <c r="AL250" s="74">
        <v>0</v>
      </c>
      <c r="AM250" s="74"/>
      <c r="AN250" s="143"/>
      <c r="AO250" s="143"/>
      <c r="AP250" s="143"/>
      <c r="AQ250" s="74">
        <v>0</v>
      </c>
      <c r="AR250" s="144">
        <v>0</v>
      </c>
      <c r="AS250" s="145">
        <f t="shared" si="75"/>
        <v>0</v>
      </c>
      <c r="AT250" s="68">
        <f t="shared" si="65"/>
        <v>1448.43</v>
      </c>
      <c r="AU250" s="74"/>
      <c r="AV250" s="74"/>
      <c r="AW250" s="74"/>
      <c r="AX250" s="74"/>
      <c r="AY250" s="74"/>
      <c r="AZ250" s="74">
        <f t="shared" si="63"/>
        <v>1448.43</v>
      </c>
      <c r="BA250" s="74"/>
      <c r="BB250" s="143"/>
      <c r="BC250" s="74">
        <v>1448.43</v>
      </c>
      <c r="BD250" s="66">
        <f t="shared" si="77"/>
        <v>1448.14</v>
      </c>
      <c r="BE250" s="145">
        <f t="shared" si="78"/>
        <v>0.28999999999999998</v>
      </c>
      <c r="BG250" s="90">
        <f t="shared" si="80"/>
        <v>5.9234170969911293E-2</v>
      </c>
      <c r="BH250" s="74"/>
      <c r="BI250" s="91">
        <f t="shared" si="81"/>
        <v>8.1345187098420604E-3</v>
      </c>
      <c r="BJ250" s="74"/>
      <c r="BK250" s="73">
        <f t="shared" si="82"/>
        <v>4.3771666763272989E-3</v>
      </c>
      <c r="BL250" s="74"/>
      <c r="BM250" s="73">
        <f t="shared" si="83"/>
        <v>0</v>
      </c>
      <c r="BN250" s="74"/>
      <c r="BO250" s="73">
        <f>BE250*$BO$12</f>
        <v>3.2027858246360431E-5</v>
      </c>
      <c r="BP250" s="74"/>
      <c r="BQ250" s="72">
        <f t="shared" si="84"/>
        <v>1.0914848116408304E-2</v>
      </c>
      <c r="BR250" s="74"/>
      <c r="BS250" s="74">
        <f t="shared" si="85"/>
        <v>0.20730726766926463</v>
      </c>
    </row>
    <row r="251" spans="2:71" s="163" customFormat="1" ht="12.75" customHeight="1" x14ac:dyDescent="0.2">
      <c r="B251" s="164" t="s">
        <v>144</v>
      </c>
      <c r="C251" s="193" t="s">
        <v>365</v>
      </c>
      <c r="D251" s="194"/>
      <c r="E251" s="194"/>
      <c r="F251" s="194"/>
      <c r="G251" s="195"/>
      <c r="H251" s="165">
        <v>906</v>
      </c>
      <c r="I251" s="92">
        <v>45765</v>
      </c>
      <c r="J251" s="92">
        <v>51244</v>
      </c>
      <c r="K251" s="92"/>
      <c r="L251" s="166">
        <v>15</v>
      </c>
      <c r="M251" s="175" t="s">
        <v>128</v>
      </c>
      <c r="N251" s="144"/>
      <c r="O251" s="144"/>
      <c r="P251" s="144"/>
      <c r="Q251" s="144"/>
      <c r="R251" s="144"/>
      <c r="S251" s="144"/>
      <c r="T251" s="140">
        <v>0</v>
      </c>
      <c r="U251" s="74"/>
      <c r="V251" s="74"/>
      <c r="W251" s="74"/>
      <c r="X251" s="74"/>
      <c r="Y251" s="74"/>
      <c r="Z251" s="74">
        <v>0</v>
      </c>
      <c r="AA251" s="74"/>
      <c r="AB251" s="143"/>
      <c r="AC251" s="74">
        <v>0</v>
      </c>
      <c r="AD251" s="144">
        <v>0</v>
      </c>
      <c r="AE251" s="145">
        <v>0</v>
      </c>
      <c r="AF251" s="140">
        <v>1124.4000000000001</v>
      </c>
      <c r="AG251" s="74"/>
      <c r="AH251" s="74"/>
      <c r="AI251" s="74"/>
      <c r="AJ251" s="74"/>
      <c r="AK251" s="74"/>
      <c r="AL251" s="74">
        <f>AF251</f>
        <v>1124.4000000000001</v>
      </c>
      <c r="AM251" s="74"/>
      <c r="AN251" s="143"/>
      <c r="AO251" s="143">
        <v>49.92</v>
      </c>
      <c r="AP251" s="143"/>
      <c r="AQ251" s="74"/>
      <c r="AR251" s="144">
        <f>AO251</f>
        <v>49.92</v>
      </c>
      <c r="AS251" s="145">
        <f t="shared" si="75"/>
        <v>-49.92</v>
      </c>
      <c r="AT251" s="68">
        <f t="shared" si="65"/>
        <v>1124.4000000000001</v>
      </c>
      <c r="AU251" s="74"/>
      <c r="AV251" s="74"/>
      <c r="AW251" s="74"/>
      <c r="AX251" s="74"/>
      <c r="AY251" s="74"/>
      <c r="AZ251" s="74">
        <f t="shared" si="63"/>
        <v>1124.4000000000001</v>
      </c>
      <c r="BA251" s="74"/>
      <c r="BB251" s="143"/>
      <c r="BC251" s="74">
        <f>AZ251</f>
        <v>1124.4000000000001</v>
      </c>
      <c r="BD251" s="66">
        <f t="shared" si="77"/>
        <v>49.920000000000073</v>
      </c>
      <c r="BE251" s="145">
        <f t="shared" si="78"/>
        <v>1074.48</v>
      </c>
      <c r="BG251" s="90">
        <f t="shared" si="80"/>
        <v>219.4687311163803</v>
      </c>
      <c r="BH251" s="74"/>
      <c r="BI251" s="91">
        <f t="shared" si="81"/>
        <v>30.139233321900342</v>
      </c>
      <c r="BJ251" s="74"/>
      <c r="BK251" s="73">
        <f t="shared" si="82"/>
        <v>16.217855346138471</v>
      </c>
      <c r="BL251" s="74"/>
      <c r="BM251" s="73">
        <f t="shared" si="83"/>
        <v>0</v>
      </c>
      <c r="BN251" s="74"/>
      <c r="BO251" s="73">
        <f>BE251*$BO$12</f>
        <v>0.11866652802948054</v>
      </c>
      <c r="BP251" s="74"/>
      <c r="BQ251" s="72">
        <f t="shared" si="84"/>
        <v>40.440641393511711</v>
      </c>
      <c r="BR251" s="74"/>
      <c r="BS251" s="74">
        <f t="shared" si="85"/>
        <v>768.09487229403953</v>
      </c>
    </row>
    <row r="252" spans="2:71" s="47" customFormat="1" ht="12.75" customHeight="1" x14ac:dyDescent="0.2">
      <c r="B252" s="62"/>
      <c r="C252" s="187" t="s">
        <v>366</v>
      </c>
      <c r="D252" s="188"/>
      <c r="E252" s="188"/>
      <c r="F252" s="188"/>
      <c r="G252" s="189"/>
      <c r="H252" s="63">
        <v>412</v>
      </c>
      <c r="I252" s="92">
        <v>38687</v>
      </c>
      <c r="J252" s="92">
        <v>38687</v>
      </c>
      <c r="K252" s="92"/>
      <c r="L252" s="64">
        <v>10</v>
      </c>
      <c r="M252" s="65" t="s">
        <v>128</v>
      </c>
      <c r="N252" s="66"/>
      <c r="O252" s="66"/>
      <c r="P252" s="66"/>
      <c r="Q252" s="66"/>
      <c r="R252" s="66"/>
      <c r="S252" s="66"/>
      <c r="T252" s="68">
        <v>501.14</v>
      </c>
      <c r="U252" s="63"/>
      <c r="V252" s="63"/>
      <c r="W252" s="63"/>
      <c r="X252" s="63"/>
      <c r="Y252" s="63"/>
      <c r="Z252" s="63">
        <v>501.14</v>
      </c>
      <c r="AA252" s="63"/>
      <c r="AB252" s="69"/>
      <c r="AC252" s="63">
        <v>501.14</v>
      </c>
      <c r="AD252" s="66">
        <f>AC252-AE252</f>
        <v>385.39</v>
      </c>
      <c r="AE252" s="67">
        <v>115.75</v>
      </c>
      <c r="AF252" s="68">
        <v>0</v>
      </c>
      <c r="AG252" s="63"/>
      <c r="AH252" s="63"/>
      <c r="AI252" s="63"/>
      <c r="AJ252" s="63"/>
      <c r="AK252" s="63"/>
      <c r="AL252" s="63">
        <v>0</v>
      </c>
      <c r="AM252" s="63"/>
      <c r="AN252" s="69"/>
      <c r="AO252" s="69"/>
      <c r="AP252" s="69"/>
      <c r="AQ252" s="63">
        <v>0</v>
      </c>
      <c r="AR252" s="66">
        <v>0</v>
      </c>
      <c r="AS252" s="67">
        <f t="shared" si="75"/>
        <v>0</v>
      </c>
      <c r="AT252" s="68">
        <f t="shared" si="65"/>
        <v>501.14</v>
      </c>
      <c r="AU252" s="63"/>
      <c r="AV252" s="63"/>
      <c r="AW252" s="63"/>
      <c r="AX252" s="63"/>
      <c r="AY252" s="63"/>
      <c r="AZ252" s="63">
        <f t="shared" si="63"/>
        <v>501.14</v>
      </c>
      <c r="BA252" s="63"/>
      <c r="BB252" s="69"/>
      <c r="BC252" s="63">
        <f t="shared" si="76"/>
        <v>501.14</v>
      </c>
      <c r="BD252" s="66">
        <f t="shared" si="77"/>
        <v>385.39</v>
      </c>
      <c r="BE252" s="67">
        <f t="shared" si="78"/>
        <v>115.75</v>
      </c>
      <c r="BF252" s="57"/>
      <c r="BG252" s="90">
        <f t="shared" si="80"/>
        <v>23.642604447473214</v>
      </c>
      <c r="BH252" s="91"/>
      <c r="BI252" s="91">
        <f t="shared" si="81"/>
        <v>3.2467949678076504</v>
      </c>
      <c r="BJ252" s="73"/>
      <c r="BK252" s="73">
        <f t="shared" si="82"/>
        <v>1.7470932509823618</v>
      </c>
      <c r="BL252" s="73"/>
      <c r="BM252" s="73">
        <f t="shared" si="83"/>
        <v>0</v>
      </c>
      <c r="BN252" s="73"/>
      <c r="BO252" s="73"/>
      <c r="BP252" s="73"/>
      <c r="BQ252" s="72">
        <f t="shared" si="84"/>
        <v>4.3565298947388325</v>
      </c>
      <c r="BR252" s="73"/>
      <c r="BS252" s="74">
        <f t="shared" si="85"/>
        <v>82.744193905922003</v>
      </c>
    </row>
    <row r="253" spans="2:71" s="163" customFormat="1" ht="12.75" customHeight="1" x14ac:dyDescent="0.2">
      <c r="B253" s="164"/>
      <c r="C253" s="193" t="s">
        <v>367</v>
      </c>
      <c r="D253" s="194"/>
      <c r="E253" s="194"/>
      <c r="F253" s="194"/>
      <c r="G253" s="195"/>
      <c r="H253" s="165">
        <v>128</v>
      </c>
      <c r="I253" s="92">
        <v>36512</v>
      </c>
      <c r="J253" s="92">
        <v>36512</v>
      </c>
      <c r="K253" s="92"/>
      <c r="L253" s="166">
        <v>25</v>
      </c>
      <c r="M253" s="175" t="s">
        <v>128</v>
      </c>
      <c r="N253" s="144"/>
      <c r="O253" s="144"/>
      <c r="P253" s="144"/>
      <c r="Q253" s="144"/>
      <c r="R253" s="144"/>
      <c r="S253" s="144"/>
      <c r="T253" s="140">
        <v>5065.13</v>
      </c>
      <c r="U253" s="74"/>
      <c r="V253" s="74"/>
      <c r="W253" s="74"/>
      <c r="X253" s="74"/>
      <c r="Y253" s="74"/>
      <c r="Z253" s="74">
        <v>5065.13</v>
      </c>
      <c r="AA253" s="74"/>
      <c r="AB253" s="143"/>
      <c r="AC253" s="74">
        <v>5065.13</v>
      </c>
      <c r="AD253" s="144">
        <f>AC253-AE253</f>
        <v>5064.84</v>
      </c>
      <c r="AE253" s="145">
        <v>0.28999999999999998</v>
      </c>
      <c r="AF253" s="140">
        <v>0</v>
      </c>
      <c r="AG253" s="74"/>
      <c r="AH253" s="74"/>
      <c r="AI253" s="74"/>
      <c r="AJ253" s="74"/>
      <c r="AK253" s="74"/>
      <c r="AL253" s="74">
        <v>0</v>
      </c>
      <c r="AM253" s="74"/>
      <c r="AN253" s="143"/>
      <c r="AO253" s="143"/>
      <c r="AP253" s="143"/>
      <c r="AQ253" s="74"/>
      <c r="AR253" s="144">
        <v>0</v>
      </c>
      <c r="AS253" s="145">
        <v>0</v>
      </c>
      <c r="AT253" s="68">
        <f t="shared" si="65"/>
        <v>5065.13</v>
      </c>
      <c r="AU253" s="74"/>
      <c r="AV253" s="74"/>
      <c r="AW253" s="74"/>
      <c r="AX253" s="74"/>
      <c r="AY253" s="74"/>
      <c r="AZ253" s="74">
        <f t="shared" si="63"/>
        <v>5065.13</v>
      </c>
      <c r="BA253" s="74"/>
      <c r="BB253" s="143"/>
      <c r="BC253" s="74">
        <v>5065.13</v>
      </c>
      <c r="BD253" s="144">
        <f t="shared" si="77"/>
        <v>5064.84</v>
      </c>
      <c r="BE253" s="145">
        <f t="shared" si="78"/>
        <v>0.28999999999999998</v>
      </c>
      <c r="BG253" s="90">
        <f t="shared" si="80"/>
        <v>5.9234170969911293E-2</v>
      </c>
      <c r="BH253" s="74"/>
      <c r="BI253" s="91">
        <f t="shared" si="81"/>
        <v>8.1345187098420604E-3</v>
      </c>
      <c r="BJ253" s="74"/>
      <c r="BK253" s="73">
        <f t="shared" si="82"/>
        <v>4.3771666763272989E-3</v>
      </c>
      <c r="BL253" s="74"/>
      <c r="BM253" s="73">
        <f t="shared" si="83"/>
        <v>0</v>
      </c>
      <c r="BN253" s="74"/>
      <c r="BO253" s="74">
        <f>BE253*$BO$12</f>
        <v>3.2027858246360431E-5</v>
      </c>
      <c r="BP253" s="74"/>
      <c r="BQ253" s="72">
        <f t="shared" si="84"/>
        <v>1.0914848116408304E-2</v>
      </c>
      <c r="BR253" s="74"/>
      <c r="BS253" s="74">
        <f t="shared" si="85"/>
        <v>0.20730726766926463</v>
      </c>
    </row>
    <row r="254" spans="2:71" s="163" customFormat="1" ht="12.75" customHeight="1" x14ac:dyDescent="0.2">
      <c r="B254" s="164"/>
      <c r="C254" s="199" t="s">
        <v>368</v>
      </c>
      <c r="D254" s="200"/>
      <c r="E254" s="200"/>
      <c r="F254" s="200"/>
      <c r="G254" s="201"/>
      <c r="H254" s="165">
        <v>709</v>
      </c>
      <c r="I254" s="92">
        <v>40118</v>
      </c>
      <c r="J254" s="92">
        <v>40118</v>
      </c>
      <c r="K254" s="92"/>
      <c r="L254" s="166">
        <v>4</v>
      </c>
      <c r="M254" s="175" t="s">
        <v>128</v>
      </c>
      <c r="N254" s="144"/>
      <c r="O254" s="144"/>
      <c r="P254" s="144"/>
      <c r="Q254" s="144"/>
      <c r="R254" s="144"/>
      <c r="S254" s="144"/>
      <c r="T254" s="140">
        <v>695.09</v>
      </c>
      <c r="U254" s="74"/>
      <c r="V254" s="74"/>
      <c r="W254" s="74"/>
      <c r="X254" s="74"/>
      <c r="Y254" s="74"/>
      <c r="Z254" s="74">
        <v>695.09</v>
      </c>
      <c r="AA254" s="74"/>
      <c r="AB254" s="143"/>
      <c r="AC254" s="74">
        <v>695.09</v>
      </c>
      <c r="AD254" s="144">
        <f>AC254-AE254</f>
        <v>694.80000000000007</v>
      </c>
      <c r="AE254" s="145">
        <v>0.28999999999999998</v>
      </c>
      <c r="AF254" s="140">
        <v>0</v>
      </c>
      <c r="AG254" s="74"/>
      <c r="AH254" s="74"/>
      <c r="AI254" s="74"/>
      <c r="AJ254" s="74"/>
      <c r="AK254" s="74"/>
      <c r="AL254" s="74">
        <v>0</v>
      </c>
      <c r="AM254" s="74"/>
      <c r="AN254" s="143"/>
      <c r="AO254" s="143"/>
      <c r="AP254" s="143"/>
      <c r="AQ254" s="74">
        <v>0</v>
      </c>
      <c r="AR254" s="144">
        <v>0</v>
      </c>
      <c r="AS254" s="145">
        <v>0</v>
      </c>
      <c r="AT254" s="68">
        <f t="shared" si="65"/>
        <v>695.09</v>
      </c>
      <c r="AU254" s="74"/>
      <c r="AV254" s="74"/>
      <c r="AW254" s="74"/>
      <c r="AX254" s="74"/>
      <c r="AY254" s="74"/>
      <c r="AZ254" s="74">
        <f t="shared" si="63"/>
        <v>695.09</v>
      </c>
      <c r="BA254" s="74"/>
      <c r="BB254" s="143"/>
      <c r="BC254" s="74">
        <f t="shared" si="76"/>
        <v>695.09</v>
      </c>
      <c r="BD254" s="144">
        <f t="shared" si="77"/>
        <v>694.80000000000007</v>
      </c>
      <c r="BE254" s="145">
        <f t="shared" si="78"/>
        <v>0.28999999999999998</v>
      </c>
      <c r="BG254" s="90">
        <f t="shared" si="80"/>
        <v>5.9234170969911293E-2</v>
      </c>
      <c r="BH254" s="74"/>
      <c r="BI254" s="91">
        <f t="shared" si="81"/>
        <v>8.1345187098420604E-3</v>
      </c>
      <c r="BJ254" s="74"/>
      <c r="BK254" s="73">
        <f t="shared" si="82"/>
        <v>4.3771666763272989E-3</v>
      </c>
      <c r="BL254" s="74"/>
      <c r="BM254" s="73">
        <f t="shared" si="83"/>
        <v>0</v>
      </c>
      <c r="BN254" s="74"/>
      <c r="BO254" s="74"/>
      <c r="BP254" s="74"/>
      <c r="BQ254" s="72">
        <f t="shared" si="84"/>
        <v>1.0914848116408304E-2</v>
      </c>
      <c r="BR254" s="74"/>
      <c r="BS254" s="74">
        <f t="shared" si="85"/>
        <v>0.20730726766926463</v>
      </c>
    </row>
    <row r="255" spans="2:71" s="47" customFormat="1" ht="12.75" customHeight="1" x14ac:dyDescent="0.2">
      <c r="B255" s="62"/>
      <c r="C255" s="187" t="s">
        <v>369</v>
      </c>
      <c r="D255" s="188"/>
      <c r="E255" s="188"/>
      <c r="F255" s="188"/>
      <c r="G255" s="189"/>
      <c r="H255" s="63">
        <v>414</v>
      </c>
      <c r="I255" s="92">
        <v>38687</v>
      </c>
      <c r="J255" s="92">
        <v>38687</v>
      </c>
      <c r="K255" s="92"/>
      <c r="L255" s="64">
        <v>10</v>
      </c>
      <c r="M255" s="65" t="s">
        <v>122</v>
      </c>
      <c r="N255" s="66"/>
      <c r="O255" s="66"/>
      <c r="P255" s="66"/>
      <c r="Q255" s="66"/>
      <c r="R255" s="66"/>
      <c r="S255" s="66"/>
      <c r="T255" s="68">
        <v>566.85</v>
      </c>
      <c r="U255" s="63"/>
      <c r="V255" s="63"/>
      <c r="W255" s="63"/>
      <c r="X255" s="63"/>
      <c r="Y255" s="63"/>
      <c r="Z255" s="63">
        <v>566.85</v>
      </c>
      <c r="AA255" s="63"/>
      <c r="AB255" s="69">
        <v>188.95</v>
      </c>
      <c r="AC255" s="63"/>
      <c r="AD255" s="66"/>
      <c r="AE255" s="67"/>
      <c r="AF255" s="68">
        <v>0</v>
      </c>
      <c r="AG255" s="63"/>
      <c r="AH255" s="63"/>
      <c r="AI255" s="63"/>
      <c r="AJ255" s="63"/>
      <c r="AK255" s="63"/>
      <c r="AL255" s="63">
        <v>0</v>
      </c>
      <c r="AM255" s="63"/>
      <c r="AN255" s="69"/>
      <c r="AO255" s="63"/>
      <c r="AP255" s="63">
        <v>0</v>
      </c>
      <c r="AQ255" s="63">
        <v>0</v>
      </c>
      <c r="AR255" s="66"/>
      <c r="AS255" s="67"/>
      <c r="AT255" s="68">
        <f t="shared" si="65"/>
        <v>566.85</v>
      </c>
      <c r="AU255" s="63"/>
      <c r="AV255" s="63">
        <f t="shared" ref="AV255:AV260" si="86">V255</f>
        <v>0</v>
      </c>
      <c r="AW255" s="63"/>
      <c r="AX255" s="63"/>
      <c r="AY255" s="63"/>
      <c r="AZ255" s="63">
        <f t="shared" si="63"/>
        <v>566.85</v>
      </c>
      <c r="BA255" s="63"/>
      <c r="BB255" s="69">
        <f>AB255-AP255</f>
        <v>188.95</v>
      </c>
      <c r="BC255" s="63"/>
      <c r="BD255" s="66"/>
      <c r="BE255" s="67"/>
      <c r="BF255" s="57"/>
      <c r="BG255" s="90"/>
      <c r="BH255" s="91"/>
      <c r="BI255" s="91"/>
      <c r="BJ255" s="73"/>
      <c r="BK255" s="73"/>
      <c r="BL255" s="73"/>
      <c r="BM255" s="73"/>
      <c r="BN255" s="73"/>
      <c r="BO255" s="73"/>
      <c r="BP255" s="73"/>
      <c r="BQ255" s="72"/>
      <c r="BR255" s="73"/>
      <c r="BS255" s="74"/>
    </row>
    <row r="256" spans="2:71" s="47" customFormat="1" ht="12.75" customHeight="1" x14ac:dyDescent="0.2">
      <c r="B256" s="62"/>
      <c r="C256" s="187" t="s">
        <v>370</v>
      </c>
      <c r="D256" s="188"/>
      <c r="E256" s="188"/>
      <c r="F256" s="188"/>
      <c r="G256" s="189"/>
      <c r="H256" s="63">
        <v>413</v>
      </c>
      <c r="I256" s="92">
        <v>38687</v>
      </c>
      <c r="J256" s="92">
        <v>38687</v>
      </c>
      <c r="K256" s="92"/>
      <c r="L256" s="64">
        <v>10</v>
      </c>
      <c r="M256" s="65" t="s">
        <v>122</v>
      </c>
      <c r="N256" s="66"/>
      <c r="O256" s="66"/>
      <c r="P256" s="66"/>
      <c r="Q256" s="66"/>
      <c r="R256" s="66"/>
      <c r="S256" s="66"/>
      <c r="T256" s="68">
        <v>888.92</v>
      </c>
      <c r="U256" s="63"/>
      <c r="V256" s="63"/>
      <c r="W256" s="63"/>
      <c r="X256" s="63"/>
      <c r="Y256" s="63"/>
      <c r="Z256" s="63">
        <v>888.92</v>
      </c>
      <c r="AA256" s="63"/>
      <c r="AB256" s="69">
        <v>296.38</v>
      </c>
      <c r="AC256" s="63"/>
      <c r="AD256" s="66"/>
      <c r="AE256" s="67"/>
      <c r="AF256" s="68">
        <v>0</v>
      </c>
      <c r="AG256" s="63"/>
      <c r="AH256" s="63"/>
      <c r="AI256" s="63"/>
      <c r="AJ256" s="63"/>
      <c r="AK256" s="63"/>
      <c r="AL256" s="63">
        <v>0</v>
      </c>
      <c r="AM256" s="63"/>
      <c r="AN256" s="69"/>
      <c r="AO256" s="63"/>
      <c r="AP256" s="63">
        <v>0</v>
      </c>
      <c r="AQ256" s="63">
        <v>0</v>
      </c>
      <c r="AR256" s="66"/>
      <c r="AS256" s="67"/>
      <c r="AT256" s="68">
        <f t="shared" si="65"/>
        <v>888.92</v>
      </c>
      <c r="AU256" s="63"/>
      <c r="AV256" s="63">
        <f t="shared" si="86"/>
        <v>0</v>
      </c>
      <c r="AW256" s="63"/>
      <c r="AX256" s="63"/>
      <c r="AY256" s="63"/>
      <c r="AZ256" s="63">
        <f t="shared" si="63"/>
        <v>888.92</v>
      </c>
      <c r="BA256" s="63"/>
      <c r="BB256" s="69">
        <f>AB256-AP256</f>
        <v>296.38</v>
      </c>
      <c r="BC256" s="63"/>
      <c r="BD256" s="66"/>
      <c r="BE256" s="67"/>
      <c r="BF256" s="57"/>
      <c r="BG256" s="90"/>
      <c r="BH256" s="91"/>
      <c r="BI256" s="91"/>
      <c r="BJ256" s="73"/>
      <c r="BK256" s="73"/>
      <c r="BL256" s="73"/>
      <c r="BM256" s="73"/>
      <c r="BN256" s="73"/>
      <c r="BO256" s="73"/>
      <c r="BP256" s="73"/>
      <c r="BQ256" s="72"/>
      <c r="BR256" s="73"/>
      <c r="BS256" s="74"/>
    </row>
    <row r="257" spans="2:71" s="47" customFormat="1" ht="12.75" customHeight="1" x14ac:dyDescent="0.2">
      <c r="B257" s="62"/>
      <c r="C257" s="187" t="s">
        <v>371</v>
      </c>
      <c r="D257" s="188"/>
      <c r="E257" s="188"/>
      <c r="F257" s="188"/>
      <c r="G257" s="189"/>
      <c r="H257" s="63">
        <v>469</v>
      </c>
      <c r="I257" s="92">
        <v>39294</v>
      </c>
      <c r="J257" s="92">
        <v>39294</v>
      </c>
      <c r="K257" s="92"/>
      <c r="L257" s="64">
        <v>8</v>
      </c>
      <c r="M257" s="65" t="s">
        <v>122</v>
      </c>
      <c r="N257" s="66"/>
      <c r="O257" s="66"/>
      <c r="P257" s="66"/>
      <c r="Q257" s="66"/>
      <c r="R257" s="66"/>
      <c r="S257" s="66"/>
      <c r="T257" s="68">
        <v>908.13</v>
      </c>
      <c r="U257" s="63"/>
      <c r="V257" s="63"/>
      <c r="W257" s="63"/>
      <c r="X257" s="63"/>
      <c r="Y257" s="63"/>
      <c r="Z257" s="63">
        <v>908.13</v>
      </c>
      <c r="AA257" s="63"/>
      <c r="AB257" s="69">
        <v>0.27</v>
      </c>
      <c r="AC257" s="63"/>
      <c r="AD257" s="66"/>
      <c r="AE257" s="67"/>
      <c r="AF257" s="68">
        <v>0</v>
      </c>
      <c r="AG257" s="63"/>
      <c r="AH257" s="63"/>
      <c r="AI257" s="63"/>
      <c r="AJ257" s="63"/>
      <c r="AK257" s="63"/>
      <c r="AL257" s="63">
        <v>0</v>
      </c>
      <c r="AM257" s="63"/>
      <c r="AN257" s="69"/>
      <c r="AO257" s="63"/>
      <c r="AP257" s="63">
        <v>0</v>
      </c>
      <c r="AQ257" s="63">
        <v>0</v>
      </c>
      <c r="AR257" s="66"/>
      <c r="AS257" s="67"/>
      <c r="AT257" s="68">
        <f t="shared" si="65"/>
        <v>908.13</v>
      </c>
      <c r="AU257" s="63"/>
      <c r="AV257" s="63">
        <f t="shared" si="86"/>
        <v>0</v>
      </c>
      <c r="AW257" s="63"/>
      <c r="AX257" s="63"/>
      <c r="AY257" s="63"/>
      <c r="AZ257" s="63">
        <f t="shared" si="63"/>
        <v>908.13</v>
      </c>
      <c r="BA257" s="63"/>
      <c r="BB257" s="69">
        <f>AB257-AP257</f>
        <v>0.27</v>
      </c>
      <c r="BC257" s="63"/>
      <c r="BD257" s="66"/>
      <c r="BE257" s="67"/>
      <c r="BF257" s="57"/>
      <c r="BG257" s="90"/>
      <c r="BH257" s="91"/>
      <c r="BI257" s="91"/>
      <c r="BJ257" s="73"/>
      <c r="BK257" s="73"/>
      <c r="BL257" s="73"/>
      <c r="BM257" s="73"/>
      <c r="BN257" s="73"/>
      <c r="BO257" s="73"/>
      <c r="BP257" s="73"/>
      <c r="BQ257" s="72"/>
      <c r="BR257" s="73"/>
      <c r="BS257" s="74"/>
    </row>
    <row r="258" spans="2:71" s="47" customFormat="1" ht="12.75" customHeight="1" x14ac:dyDescent="0.2">
      <c r="B258" s="62"/>
      <c r="C258" s="187" t="s">
        <v>372</v>
      </c>
      <c r="D258" s="188"/>
      <c r="E258" s="188"/>
      <c r="F258" s="188"/>
      <c r="G258" s="189"/>
      <c r="H258" s="63">
        <v>200</v>
      </c>
      <c r="I258" s="92">
        <v>35109</v>
      </c>
      <c r="J258" s="92">
        <v>35109</v>
      </c>
      <c r="K258" s="92"/>
      <c r="L258" s="64">
        <v>10</v>
      </c>
      <c r="M258" s="65" t="s">
        <v>122</v>
      </c>
      <c r="N258" s="66"/>
      <c r="O258" s="66"/>
      <c r="P258" s="66"/>
      <c r="Q258" s="66"/>
      <c r="R258" s="66"/>
      <c r="S258" s="66"/>
      <c r="T258" s="68">
        <v>22.09</v>
      </c>
      <c r="U258" s="63"/>
      <c r="V258" s="63"/>
      <c r="W258" s="63"/>
      <c r="X258" s="63"/>
      <c r="Y258" s="63"/>
      <c r="Z258" s="63">
        <v>22.09</v>
      </c>
      <c r="AA258" s="63"/>
      <c r="AB258" s="69">
        <v>0</v>
      </c>
      <c r="AC258" s="63"/>
      <c r="AD258" s="66"/>
      <c r="AE258" s="67"/>
      <c r="AF258" s="68">
        <v>0</v>
      </c>
      <c r="AG258" s="63"/>
      <c r="AH258" s="63"/>
      <c r="AI258" s="63"/>
      <c r="AJ258" s="63"/>
      <c r="AK258" s="63"/>
      <c r="AL258" s="63">
        <v>0</v>
      </c>
      <c r="AM258" s="63"/>
      <c r="AN258" s="69"/>
      <c r="AO258" s="63"/>
      <c r="AP258" s="63">
        <v>0</v>
      </c>
      <c r="AQ258" s="63">
        <v>0</v>
      </c>
      <c r="AR258" s="66"/>
      <c r="AS258" s="67"/>
      <c r="AT258" s="68">
        <f t="shared" si="65"/>
        <v>22.09</v>
      </c>
      <c r="AU258" s="63"/>
      <c r="AV258" s="63">
        <f t="shared" si="86"/>
        <v>0</v>
      </c>
      <c r="AW258" s="63"/>
      <c r="AX258" s="63"/>
      <c r="AY258" s="63"/>
      <c r="AZ258" s="63">
        <f t="shared" si="63"/>
        <v>22.09</v>
      </c>
      <c r="BA258" s="63"/>
      <c r="BB258" s="69">
        <f>AB258-AP258</f>
        <v>0</v>
      </c>
      <c r="BC258" s="63"/>
      <c r="BD258" s="66"/>
      <c r="BE258" s="67"/>
      <c r="BF258" s="57"/>
      <c r="BG258" s="90"/>
      <c r="BH258" s="91"/>
      <c r="BI258" s="91"/>
      <c r="BJ258" s="73"/>
      <c r="BK258" s="73"/>
      <c r="BL258" s="73"/>
      <c r="BM258" s="73"/>
      <c r="BN258" s="73"/>
      <c r="BO258" s="73"/>
      <c r="BP258" s="73"/>
      <c r="BQ258" s="72"/>
      <c r="BR258" s="73"/>
      <c r="BS258" s="74"/>
    </row>
    <row r="259" spans="2:71" s="47" customFormat="1" ht="12.75" customHeight="1" x14ac:dyDescent="0.2">
      <c r="B259" s="62"/>
      <c r="C259" s="187" t="s">
        <v>373</v>
      </c>
      <c r="D259" s="188"/>
      <c r="E259" s="188"/>
      <c r="F259" s="188"/>
      <c r="G259" s="189"/>
      <c r="H259" s="63">
        <v>43</v>
      </c>
      <c r="I259" s="92">
        <v>36251</v>
      </c>
      <c r="J259" s="92">
        <v>36251</v>
      </c>
      <c r="K259" s="92"/>
      <c r="L259" s="64">
        <v>10</v>
      </c>
      <c r="M259" s="65" t="s">
        <v>122</v>
      </c>
      <c r="N259" s="66"/>
      <c r="O259" s="66"/>
      <c r="P259" s="66"/>
      <c r="Q259" s="66"/>
      <c r="R259" s="66"/>
      <c r="S259" s="66"/>
      <c r="T259" s="68">
        <v>409.88</v>
      </c>
      <c r="U259" s="63"/>
      <c r="V259" s="63"/>
      <c r="W259" s="63"/>
      <c r="X259" s="63"/>
      <c r="Y259" s="63"/>
      <c r="Z259" s="63">
        <v>409.88</v>
      </c>
      <c r="AA259" s="63"/>
      <c r="AB259" s="69">
        <v>0.28999999999999998</v>
      </c>
      <c r="AC259" s="63"/>
      <c r="AD259" s="66"/>
      <c r="AE259" s="67"/>
      <c r="AF259" s="68">
        <v>0</v>
      </c>
      <c r="AG259" s="63"/>
      <c r="AH259" s="63"/>
      <c r="AI259" s="63"/>
      <c r="AJ259" s="63"/>
      <c r="AK259" s="63"/>
      <c r="AL259" s="63">
        <v>0</v>
      </c>
      <c r="AM259" s="63"/>
      <c r="AN259" s="69"/>
      <c r="AO259" s="63"/>
      <c r="AP259" s="63">
        <v>0</v>
      </c>
      <c r="AQ259" s="63">
        <v>0</v>
      </c>
      <c r="AR259" s="66"/>
      <c r="AS259" s="67"/>
      <c r="AT259" s="68">
        <f t="shared" si="65"/>
        <v>409.88</v>
      </c>
      <c r="AU259" s="63"/>
      <c r="AV259" s="63">
        <f t="shared" si="86"/>
        <v>0</v>
      </c>
      <c r="AW259" s="63"/>
      <c r="AX259" s="63"/>
      <c r="AY259" s="63"/>
      <c r="AZ259" s="63">
        <f t="shared" si="63"/>
        <v>409.88</v>
      </c>
      <c r="BA259" s="63"/>
      <c r="BB259" s="69">
        <f>AB259+AP259</f>
        <v>0.28999999999999998</v>
      </c>
      <c r="BC259" s="63"/>
      <c r="BD259" s="66"/>
      <c r="BE259" s="67"/>
      <c r="BF259" s="57"/>
      <c r="BG259" s="90"/>
      <c r="BH259" s="91"/>
      <c r="BI259" s="91"/>
      <c r="BJ259" s="73"/>
      <c r="BK259" s="73"/>
      <c r="BL259" s="73"/>
      <c r="BM259" s="73"/>
      <c r="BN259" s="73"/>
      <c r="BO259" s="73"/>
      <c r="BP259" s="73"/>
      <c r="BQ259" s="72"/>
      <c r="BR259" s="73"/>
      <c r="BS259" s="74"/>
    </row>
    <row r="260" spans="2:71" s="47" customFormat="1" ht="12.75" customHeight="1" x14ac:dyDescent="0.2">
      <c r="B260" s="62"/>
      <c r="C260" s="187" t="s">
        <v>374</v>
      </c>
      <c r="D260" s="188"/>
      <c r="E260" s="188"/>
      <c r="F260" s="188"/>
      <c r="G260" s="189"/>
      <c r="H260" s="63">
        <v>56</v>
      </c>
      <c r="I260" s="92">
        <v>35796</v>
      </c>
      <c r="J260" s="92">
        <v>35796</v>
      </c>
      <c r="K260" s="92"/>
      <c r="L260" s="64">
        <v>30</v>
      </c>
      <c r="M260" s="65" t="s">
        <v>122</v>
      </c>
      <c r="N260" s="66"/>
      <c r="O260" s="66"/>
      <c r="P260" s="66"/>
      <c r="Q260" s="66"/>
      <c r="R260" s="66"/>
      <c r="S260" s="66"/>
      <c r="T260" s="68">
        <v>4078.83</v>
      </c>
      <c r="U260" s="63"/>
      <c r="V260" s="63"/>
      <c r="W260" s="63"/>
      <c r="X260" s="63"/>
      <c r="Y260" s="63"/>
      <c r="Z260" s="63">
        <v>4078.83</v>
      </c>
      <c r="AA260" s="63"/>
      <c r="AB260" s="69">
        <v>2125.4499999999998</v>
      </c>
      <c r="AC260" s="63"/>
      <c r="AD260" s="66"/>
      <c r="AE260" s="67"/>
      <c r="AF260" s="68">
        <v>0</v>
      </c>
      <c r="AG260" s="63"/>
      <c r="AH260" s="63"/>
      <c r="AI260" s="63"/>
      <c r="AJ260" s="63"/>
      <c r="AK260" s="63"/>
      <c r="AL260" s="63">
        <v>0</v>
      </c>
      <c r="AM260" s="63"/>
      <c r="AN260" s="69"/>
      <c r="AO260" s="63"/>
      <c r="AP260" s="63">
        <v>0</v>
      </c>
      <c r="AQ260" s="63">
        <v>0</v>
      </c>
      <c r="AR260" s="66"/>
      <c r="AS260" s="67"/>
      <c r="AT260" s="68">
        <f t="shared" si="65"/>
        <v>4078.83</v>
      </c>
      <c r="AU260" s="63"/>
      <c r="AV260" s="63">
        <f t="shared" si="86"/>
        <v>0</v>
      </c>
      <c r="AW260" s="63"/>
      <c r="AX260" s="63"/>
      <c r="AY260" s="63"/>
      <c r="AZ260" s="63">
        <f t="shared" si="63"/>
        <v>4078.83</v>
      </c>
      <c r="BA260" s="63"/>
      <c r="BB260" s="69">
        <f>AB260-AP260</f>
        <v>2125.4499999999998</v>
      </c>
      <c r="BC260" s="63"/>
      <c r="BD260" s="66"/>
      <c r="BE260" s="67"/>
      <c r="BF260" s="57"/>
      <c r="BG260" s="90"/>
      <c r="BH260" s="91"/>
      <c r="BI260" s="91"/>
      <c r="BJ260" s="73"/>
      <c r="BK260" s="73"/>
      <c r="BL260" s="73"/>
      <c r="BM260" s="73"/>
      <c r="BN260" s="73"/>
      <c r="BO260" s="73"/>
      <c r="BP260" s="73"/>
      <c r="BQ260" s="72"/>
      <c r="BR260" s="73"/>
      <c r="BS260" s="74"/>
    </row>
    <row r="261" spans="2:71" s="47" customFormat="1" ht="12.75" customHeight="1" x14ac:dyDescent="0.2">
      <c r="B261" s="62"/>
      <c r="C261" s="187" t="s">
        <v>375</v>
      </c>
      <c r="D261" s="188"/>
      <c r="E261" s="188"/>
      <c r="F261" s="188"/>
      <c r="G261" s="189"/>
      <c r="H261" s="63">
        <v>757</v>
      </c>
      <c r="I261" s="92" t="s">
        <v>376</v>
      </c>
      <c r="J261" s="92" t="s">
        <v>376</v>
      </c>
      <c r="K261" s="92"/>
      <c r="L261" s="64">
        <v>5</v>
      </c>
      <c r="M261" s="65" t="s">
        <v>122</v>
      </c>
      <c r="N261" s="66"/>
      <c r="O261" s="66"/>
      <c r="P261" s="66"/>
      <c r="Q261" s="66"/>
      <c r="R261" s="66"/>
      <c r="S261" s="66"/>
      <c r="T261" s="68">
        <v>813.81</v>
      </c>
      <c r="U261" s="63"/>
      <c r="V261" s="63"/>
      <c r="W261" s="63"/>
      <c r="X261" s="63"/>
      <c r="Y261" s="63"/>
      <c r="Z261" s="63">
        <v>813.81</v>
      </c>
      <c r="AA261" s="63"/>
      <c r="AB261" s="69">
        <v>1</v>
      </c>
      <c r="AC261" s="63"/>
      <c r="AD261" s="66"/>
      <c r="AE261" s="67"/>
      <c r="AF261" s="68">
        <v>0</v>
      </c>
      <c r="AG261" s="63"/>
      <c r="AH261" s="63"/>
      <c r="AI261" s="63"/>
      <c r="AJ261" s="63"/>
      <c r="AK261" s="63"/>
      <c r="AL261" s="63">
        <v>0</v>
      </c>
      <c r="AM261" s="63"/>
      <c r="AN261" s="69"/>
      <c r="AO261" s="63"/>
      <c r="AP261" s="63"/>
      <c r="AQ261" s="63">
        <v>0</v>
      </c>
      <c r="AR261" s="66"/>
      <c r="AS261" s="67"/>
      <c r="AT261" s="68">
        <f t="shared" si="65"/>
        <v>813.81</v>
      </c>
      <c r="AU261" s="63"/>
      <c r="AV261" s="63">
        <v>0</v>
      </c>
      <c r="AW261" s="63"/>
      <c r="AX261" s="63"/>
      <c r="AY261" s="63"/>
      <c r="AZ261" s="63">
        <v>813.81</v>
      </c>
      <c r="BA261" s="63"/>
      <c r="BB261" s="69">
        <v>1</v>
      </c>
      <c r="BC261" s="63"/>
      <c r="BD261" s="66"/>
      <c r="BE261" s="67"/>
      <c r="BF261" s="57"/>
      <c r="BG261" s="90"/>
      <c r="BH261" s="91"/>
      <c r="BI261" s="91"/>
      <c r="BJ261" s="73"/>
      <c r="BK261" s="73"/>
      <c r="BL261" s="73"/>
      <c r="BM261" s="73"/>
      <c r="BN261" s="73"/>
      <c r="BO261" s="73"/>
      <c r="BP261" s="73"/>
      <c r="BQ261" s="72"/>
      <c r="BR261" s="73"/>
      <c r="BS261" s="74"/>
    </row>
    <row r="262" spans="2:71" s="47" customFormat="1" ht="12.75" customHeight="1" x14ac:dyDescent="0.2">
      <c r="B262" s="62"/>
      <c r="C262" s="187" t="s">
        <v>377</v>
      </c>
      <c r="D262" s="188"/>
      <c r="E262" s="188"/>
      <c r="F262" s="188"/>
      <c r="G262" s="189"/>
      <c r="H262" s="63">
        <v>758</v>
      </c>
      <c r="I262" s="92" t="s">
        <v>376</v>
      </c>
      <c r="J262" s="92" t="s">
        <v>376</v>
      </c>
      <c r="K262" s="92"/>
      <c r="L262" s="64">
        <v>5</v>
      </c>
      <c r="M262" s="65" t="s">
        <v>122</v>
      </c>
      <c r="N262" s="66"/>
      <c r="O262" s="66"/>
      <c r="P262" s="66"/>
      <c r="Q262" s="66"/>
      <c r="R262" s="66"/>
      <c r="S262" s="66"/>
      <c r="T262" s="68">
        <v>813.81</v>
      </c>
      <c r="U262" s="63"/>
      <c r="V262" s="63"/>
      <c r="W262" s="63"/>
      <c r="X262" s="63"/>
      <c r="Y262" s="63"/>
      <c r="Z262" s="63">
        <v>813.81</v>
      </c>
      <c r="AA262" s="63"/>
      <c r="AB262" s="69">
        <v>1</v>
      </c>
      <c r="AC262" s="63"/>
      <c r="AD262" s="66"/>
      <c r="AE262" s="67"/>
      <c r="AF262" s="68">
        <v>0</v>
      </c>
      <c r="AG262" s="63"/>
      <c r="AH262" s="63"/>
      <c r="AI262" s="63"/>
      <c r="AJ262" s="63"/>
      <c r="AK262" s="63"/>
      <c r="AL262" s="63">
        <v>0</v>
      </c>
      <c r="AM262" s="63"/>
      <c r="AN262" s="69"/>
      <c r="AO262" s="63"/>
      <c r="AP262" s="63"/>
      <c r="AQ262" s="63">
        <v>0</v>
      </c>
      <c r="AR262" s="66"/>
      <c r="AS262" s="67"/>
      <c r="AT262" s="68">
        <f t="shared" si="65"/>
        <v>813.81</v>
      </c>
      <c r="AU262" s="63"/>
      <c r="AV262" s="63">
        <v>0</v>
      </c>
      <c r="AW262" s="63"/>
      <c r="AX262" s="63"/>
      <c r="AY262" s="63"/>
      <c r="AZ262" s="63">
        <v>813.81</v>
      </c>
      <c r="BA262" s="63"/>
      <c r="BB262" s="69">
        <v>1</v>
      </c>
      <c r="BC262" s="63"/>
      <c r="BD262" s="66"/>
      <c r="BE262" s="67"/>
      <c r="BF262" s="57"/>
      <c r="BG262" s="90"/>
      <c r="BH262" s="91"/>
      <c r="BI262" s="91"/>
      <c r="BJ262" s="73"/>
      <c r="BK262" s="73"/>
      <c r="BL262" s="73"/>
      <c r="BM262" s="73"/>
      <c r="BN262" s="73"/>
      <c r="BO262" s="73"/>
      <c r="BP262" s="73"/>
      <c r="BQ262" s="72"/>
      <c r="BR262" s="73"/>
      <c r="BS262" s="74"/>
    </row>
    <row r="263" spans="2:71" s="47" customFormat="1" ht="12.75" customHeight="1" x14ac:dyDescent="0.2">
      <c r="B263" s="62"/>
      <c r="C263" s="196" t="s">
        <v>135</v>
      </c>
      <c r="D263" s="197"/>
      <c r="E263" s="197"/>
      <c r="F263" s="197"/>
      <c r="G263" s="198"/>
      <c r="H263" s="63">
        <v>847</v>
      </c>
      <c r="I263" s="162" t="s">
        <v>378</v>
      </c>
      <c r="J263" s="162" t="s">
        <v>378</v>
      </c>
      <c r="K263" s="162"/>
      <c r="L263" s="166">
        <v>5</v>
      </c>
      <c r="M263" s="65" t="s">
        <v>122</v>
      </c>
      <c r="N263" s="66"/>
      <c r="O263" s="66"/>
      <c r="P263" s="66"/>
      <c r="Q263" s="66"/>
      <c r="R263" s="66"/>
      <c r="S263" s="66"/>
      <c r="T263" s="68">
        <v>920</v>
      </c>
      <c r="U263" s="63"/>
      <c r="V263" s="63"/>
      <c r="W263" s="63"/>
      <c r="X263" s="63"/>
      <c r="Y263" s="63"/>
      <c r="Z263" s="63">
        <f>T263</f>
        <v>920</v>
      </c>
      <c r="AA263" s="63"/>
      <c r="AB263" s="69">
        <v>414.44</v>
      </c>
      <c r="AC263" s="63"/>
      <c r="AD263" s="66"/>
      <c r="AE263" s="67"/>
      <c r="AF263" s="68">
        <v>0</v>
      </c>
      <c r="AG263" s="63"/>
      <c r="AH263" s="63"/>
      <c r="AI263" s="63"/>
      <c r="AJ263" s="63"/>
      <c r="AK263" s="63"/>
      <c r="AL263" s="63">
        <v>0</v>
      </c>
      <c r="AM263" s="63"/>
      <c r="AN263" s="69"/>
      <c r="AO263" s="63"/>
      <c r="AP263" s="63">
        <v>183.84</v>
      </c>
      <c r="AQ263" s="63"/>
      <c r="AR263" s="66"/>
      <c r="AS263" s="67"/>
      <c r="AT263" s="68">
        <f t="shared" si="65"/>
        <v>920</v>
      </c>
      <c r="AU263" s="63"/>
      <c r="AV263" s="63"/>
      <c r="AW263" s="63"/>
      <c r="AX263" s="63"/>
      <c r="AY263" s="63"/>
      <c r="AZ263" s="63">
        <v>920</v>
      </c>
      <c r="BA263" s="63"/>
      <c r="BB263" s="69">
        <f>AB263-AP263</f>
        <v>230.6</v>
      </c>
      <c r="BC263" s="63"/>
      <c r="BD263" s="66"/>
      <c r="BE263" s="67"/>
      <c r="BF263" s="57"/>
      <c r="BG263" s="90"/>
      <c r="BH263" s="91"/>
      <c r="BI263" s="91"/>
      <c r="BJ263" s="73"/>
      <c r="BK263" s="73"/>
      <c r="BL263" s="73"/>
      <c r="BM263" s="73"/>
      <c r="BN263" s="73"/>
      <c r="BO263" s="73"/>
      <c r="BP263" s="73"/>
      <c r="BQ263" s="72"/>
      <c r="BR263" s="73"/>
      <c r="BS263" s="74"/>
    </row>
    <row r="264" spans="2:71" s="47" customFormat="1" ht="12.75" customHeight="1" x14ac:dyDescent="0.2">
      <c r="B264" s="62"/>
      <c r="C264" s="196" t="s">
        <v>379</v>
      </c>
      <c r="D264" s="197"/>
      <c r="E264" s="197"/>
      <c r="F264" s="197"/>
      <c r="G264" s="198"/>
      <c r="H264" s="63">
        <v>848</v>
      </c>
      <c r="I264" s="162" t="s">
        <v>378</v>
      </c>
      <c r="J264" s="162" t="s">
        <v>378</v>
      </c>
      <c r="K264" s="162"/>
      <c r="L264" s="166">
        <v>5</v>
      </c>
      <c r="M264" s="65" t="s">
        <v>122</v>
      </c>
      <c r="N264" s="66"/>
      <c r="O264" s="66"/>
      <c r="P264" s="66"/>
      <c r="Q264" s="66"/>
      <c r="R264" s="66"/>
      <c r="S264" s="66"/>
      <c r="T264" s="68">
        <v>920</v>
      </c>
      <c r="U264" s="63"/>
      <c r="V264" s="63"/>
      <c r="W264" s="63"/>
      <c r="X264" s="63"/>
      <c r="Y264" s="63"/>
      <c r="Z264" s="63">
        <f>T264</f>
        <v>920</v>
      </c>
      <c r="AA264" s="63"/>
      <c r="AB264" s="69">
        <v>414.44</v>
      </c>
      <c r="AC264" s="63"/>
      <c r="AD264" s="66"/>
      <c r="AE264" s="67"/>
      <c r="AF264" s="68">
        <v>0</v>
      </c>
      <c r="AG264" s="63"/>
      <c r="AH264" s="63"/>
      <c r="AI264" s="63"/>
      <c r="AJ264" s="63"/>
      <c r="AK264" s="63"/>
      <c r="AL264" s="63">
        <v>0</v>
      </c>
      <c r="AM264" s="63"/>
      <c r="AN264" s="69"/>
      <c r="AO264" s="63"/>
      <c r="AP264" s="63">
        <v>183.84</v>
      </c>
      <c r="AQ264" s="63"/>
      <c r="AR264" s="66"/>
      <c r="AS264" s="67"/>
      <c r="AT264" s="68">
        <f t="shared" si="65"/>
        <v>920</v>
      </c>
      <c r="AU264" s="63"/>
      <c r="AV264" s="63"/>
      <c r="AW264" s="63"/>
      <c r="AX264" s="63"/>
      <c r="AY264" s="63"/>
      <c r="AZ264" s="63">
        <v>920</v>
      </c>
      <c r="BA264" s="63"/>
      <c r="BB264" s="69">
        <f>AB264-AP264</f>
        <v>230.6</v>
      </c>
      <c r="BC264" s="63"/>
      <c r="BD264" s="66"/>
      <c r="BE264" s="67"/>
      <c r="BF264" s="57"/>
      <c r="BG264" s="90"/>
      <c r="BH264" s="91"/>
      <c r="BI264" s="91"/>
      <c r="BJ264" s="73"/>
      <c r="BK264" s="73"/>
      <c r="BL264" s="73"/>
      <c r="BM264" s="73"/>
      <c r="BN264" s="73"/>
      <c r="BO264" s="73"/>
      <c r="BP264" s="73"/>
      <c r="BQ264" s="72"/>
      <c r="BR264" s="73"/>
      <c r="BS264" s="74"/>
    </row>
    <row r="265" spans="2:71" s="163" customFormat="1" ht="12.75" customHeight="1" x14ac:dyDescent="0.2">
      <c r="B265" s="164"/>
      <c r="C265" s="193" t="s">
        <v>380</v>
      </c>
      <c r="D265" s="194"/>
      <c r="E265" s="194"/>
      <c r="F265" s="194"/>
      <c r="G265" s="195"/>
      <c r="H265" s="165">
        <v>759</v>
      </c>
      <c r="I265" s="92">
        <v>41652</v>
      </c>
      <c r="J265" s="92">
        <v>41652</v>
      </c>
      <c r="K265" s="92"/>
      <c r="L265" s="166">
        <v>5</v>
      </c>
      <c r="M265" s="65" t="s">
        <v>122</v>
      </c>
      <c r="N265" s="144"/>
      <c r="O265" s="144"/>
      <c r="P265" s="144"/>
      <c r="Q265" s="144"/>
      <c r="R265" s="144"/>
      <c r="S265" s="144"/>
      <c r="T265" s="140">
        <v>335.1</v>
      </c>
      <c r="U265" s="74"/>
      <c r="V265" s="74"/>
      <c r="W265" s="74"/>
      <c r="X265" s="74"/>
      <c r="Y265" s="74"/>
      <c r="Z265" s="74">
        <v>335.1</v>
      </c>
      <c r="AA265" s="74"/>
      <c r="AB265" s="69">
        <v>0.28999999999999998</v>
      </c>
      <c r="AC265" s="74"/>
      <c r="AD265" s="144"/>
      <c r="AE265" s="145"/>
      <c r="AF265" s="140">
        <v>0</v>
      </c>
      <c r="AG265" s="74"/>
      <c r="AH265" s="74"/>
      <c r="AI265" s="74"/>
      <c r="AJ265" s="74"/>
      <c r="AK265" s="74"/>
      <c r="AL265" s="74">
        <v>0</v>
      </c>
      <c r="AM265" s="74"/>
      <c r="AN265" s="143"/>
      <c r="AO265" s="74"/>
      <c r="AP265" s="74">
        <v>0</v>
      </c>
      <c r="AQ265" s="74">
        <v>0</v>
      </c>
      <c r="AR265" s="144"/>
      <c r="AS265" s="145"/>
      <c r="AT265" s="68">
        <f t="shared" si="65"/>
        <v>335.1</v>
      </c>
      <c r="AU265" s="74"/>
      <c r="AV265" s="63">
        <f t="shared" ref="AV265:AV270" si="87">V265</f>
        <v>0</v>
      </c>
      <c r="AW265" s="74"/>
      <c r="AX265" s="74"/>
      <c r="AY265" s="74"/>
      <c r="AZ265" s="74">
        <f t="shared" si="63"/>
        <v>335.1</v>
      </c>
      <c r="BA265" s="74"/>
      <c r="BB265" s="143">
        <f t="shared" ref="BB265:BB270" si="88">AB265-AP265</f>
        <v>0.28999999999999998</v>
      </c>
      <c r="BC265" s="74"/>
      <c r="BD265" s="144"/>
      <c r="BE265" s="145"/>
      <c r="BG265" s="140"/>
      <c r="BH265" s="74"/>
      <c r="BI265" s="74"/>
      <c r="BJ265" s="74"/>
      <c r="BK265" s="74"/>
      <c r="BL265" s="74"/>
      <c r="BM265" s="74"/>
      <c r="BN265" s="74"/>
      <c r="BO265" s="74"/>
      <c r="BP265" s="74"/>
      <c r="BQ265" s="141"/>
      <c r="BR265" s="74"/>
      <c r="BS265" s="74"/>
    </row>
    <row r="266" spans="2:71" s="163" customFormat="1" ht="12.75" customHeight="1" x14ac:dyDescent="0.2">
      <c r="B266" s="164"/>
      <c r="C266" s="193" t="s">
        <v>381</v>
      </c>
      <c r="D266" s="194"/>
      <c r="E266" s="194"/>
      <c r="F266" s="194"/>
      <c r="G266" s="195"/>
      <c r="H266" s="165">
        <v>812</v>
      </c>
      <c r="I266" s="92">
        <v>43913</v>
      </c>
      <c r="J266" s="92">
        <v>43913</v>
      </c>
      <c r="K266" s="92"/>
      <c r="L266" s="166">
        <v>5</v>
      </c>
      <c r="M266" s="65" t="s">
        <v>122</v>
      </c>
      <c r="N266" s="144"/>
      <c r="O266" s="144"/>
      <c r="P266" s="144"/>
      <c r="Q266" s="144"/>
      <c r="R266" s="144"/>
      <c r="S266" s="144"/>
      <c r="T266" s="140">
        <v>1280.97</v>
      </c>
      <c r="U266" s="74"/>
      <c r="V266" s="74"/>
      <c r="W266" s="74"/>
      <c r="X266" s="74"/>
      <c r="Y266" s="74"/>
      <c r="Z266" s="74">
        <v>1280.97</v>
      </c>
      <c r="AA266" s="74"/>
      <c r="AB266" s="143">
        <v>65.16</v>
      </c>
      <c r="AC266" s="74"/>
      <c r="AD266" s="144"/>
      <c r="AE266" s="145"/>
      <c r="AF266" s="140">
        <v>0</v>
      </c>
      <c r="AG266" s="74"/>
      <c r="AH266" s="74"/>
      <c r="AI266" s="74"/>
      <c r="AJ266" s="74"/>
      <c r="AK266" s="74"/>
      <c r="AL266" s="74">
        <v>0</v>
      </c>
      <c r="AM266" s="74"/>
      <c r="AN266" s="143"/>
      <c r="AO266" s="74"/>
      <c r="AP266" s="74">
        <v>64.16</v>
      </c>
      <c r="AQ266" s="74">
        <v>0</v>
      </c>
      <c r="AR266" s="144"/>
      <c r="AS266" s="145"/>
      <c r="AT266" s="68">
        <f t="shared" si="65"/>
        <v>1280.97</v>
      </c>
      <c r="AU266" s="74"/>
      <c r="AV266" s="63">
        <f t="shared" si="87"/>
        <v>0</v>
      </c>
      <c r="AW266" s="74"/>
      <c r="AX266" s="74"/>
      <c r="AY266" s="74"/>
      <c r="AZ266" s="74">
        <f t="shared" si="63"/>
        <v>1280.97</v>
      </c>
      <c r="BA266" s="74"/>
      <c r="BB266" s="143">
        <f t="shared" si="88"/>
        <v>1</v>
      </c>
      <c r="BC266" s="74"/>
      <c r="BD266" s="144"/>
      <c r="BE266" s="145"/>
      <c r="BG266" s="140"/>
      <c r="BH266" s="74"/>
      <c r="BI266" s="74"/>
      <c r="BJ266" s="74"/>
      <c r="BK266" s="74"/>
      <c r="BL266" s="74"/>
      <c r="BM266" s="74"/>
      <c r="BN266" s="74"/>
      <c r="BO266" s="74"/>
      <c r="BP266" s="74"/>
      <c r="BQ266" s="141"/>
      <c r="BR266" s="74"/>
      <c r="BS266" s="74"/>
    </row>
    <row r="267" spans="2:71" s="163" customFormat="1" ht="12.75" customHeight="1" x14ac:dyDescent="0.2">
      <c r="B267" s="164"/>
      <c r="C267" s="193" t="s">
        <v>382</v>
      </c>
      <c r="D267" s="194"/>
      <c r="E267" s="194"/>
      <c r="F267" s="194"/>
      <c r="G267" s="195"/>
      <c r="H267" s="165">
        <v>808</v>
      </c>
      <c r="I267" s="92">
        <v>43913</v>
      </c>
      <c r="J267" s="92">
        <v>43913</v>
      </c>
      <c r="K267" s="92"/>
      <c r="L267" s="166">
        <v>5</v>
      </c>
      <c r="M267" s="65" t="s">
        <v>122</v>
      </c>
      <c r="N267" s="144"/>
      <c r="O267" s="144"/>
      <c r="P267" s="144"/>
      <c r="Q267" s="144"/>
      <c r="R267" s="144"/>
      <c r="S267" s="144"/>
      <c r="T267" s="140">
        <v>1322.32</v>
      </c>
      <c r="U267" s="74"/>
      <c r="V267" s="74"/>
      <c r="W267" s="74"/>
      <c r="X267" s="74"/>
      <c r="Y267" s="74"/>
      <c r="Z267" s="74">
        <v>1322.32</v>
      </c>
      <c r="AA267" s="74"/>
      <c r="AB267" s="69">
        <v>67.180000000000007</v>
      </c>
      <c r="AC267" s="74"/>
      <c r="AD267" s="144"/>
      <c r="AE267" s="145"/>
      <c r="AF267" s="140">
        <v>0</v>
      </c>
      <c r="AG267" s="74"/>
      <c r="AH267" s="74"/>
      <c r="AI267" s="74"/>
      <c r="AJ267" s="74"/>
      <c r="AK267" s="74"/>
      <c r="AL267" s="74">
        <v>0</v>
      </c>
      <c r="AM267" s="74"/>
      <c r="AN267" s="143"/>
      <c r="AO267" s="74"/>
      <c r="AP267" s="74">
        <v>66.180000000000007</v>
      </c>
      <c r="AQ267" s="74">
        <v>0</v>
      </c>
      <c r="AR267" s="144"/>
      <c r="AS267" s="145"/>
      <c r="AT267" s="68">
        <f t="shared" si="65"/>
        <v>1322.32</v>
      </c>
      <c r="AU267" s="74"/>
      <c r="AV267" s="63">
        <f t="shared" si="87"/>
        <v>0</v>
      </c>
      <c r="AW267" s="74"/>
      <c r="AX267" s="74"/>
      <c r="AY267" s="74"/>
      <c r="AZ267" s="74">
        <f t="shared" si="63"/>
        <v>1322.32</v>
      </c>
      <c r="BA267" s="74"/>
      <c r="BB267" s="143">
        <f t="shared" si="88"/>
        <v>1</v>
      </c>
      <c r="BC267" s="74"/>
      <c r="BD267" s="144"/>
      <c r="BE267" s="145"/>
      <c r="BG267" s="140"/>
      <c r="BH267" s="74"/>
      <c r="BI267" s="74"/>
      <c r="BJ267" s="74"/>
      <c r="BK267" s="74"/>
      <c r="BL267" s="74"/>
      <c r="BM267" s="74"/>
      <c r="BN267" s="74"/>
      <c r="BO267" s="74"/>
      <c r="BP267" s="74"/>
      <c r="BQ267" s="141"/>
      <c r="BR267" s="74"/>
      <c r="BS267" s="74"/>
    </row>
    <row r="268" spans="2:71" s="163" customFormat="1" ht="12.75" customHeight="1" x14ac:dyDescent="0.2">
      <c r="B268" s="164"/>
      <c r="C268" s="193" t="s">
        <v>382</v>
      </c>
      <c r="D268" s="194"/>
      <c r="E268" s="194"/>
      <c r="F268" s="194"/>
      <c r="G268" s="195"/>
      <c r="H268" s="165">
        <v>810</v>
      </c>
      <c r="I268" s="92">
        <v>43913</v>
      </c>
      <c r="J268" s="92">
        <v>43913</v>
      </c>
      <c r="K268" s="92"/>
      <c r="L268" s="166">
        <v>5</v>
      </c>
      <c r="M268" s="65" t="s">
        <v>122</v>
      </c>
      <c r="N268" s="144"/>
      <c r="O268" s="144"/>
      <c r="P268" s="144"/>
      <c r="Q268" s="144"/>
      <c r="R268" s="144"/>
      <c r="S268" s="144"/>
      <c r="T268" s="140">
        <v>1322.32</v>
      </c>
      <c r="U268" s="74"/>
      <c r="V268" s="74"/>
      <c r="W268" s="74"/>
      <c r="X268" s="74"/>
      <c r="Y268" s="74"/>
      <c r="Z268" s="74">
        <v>1322.32</v>
      </c>
      <c r="AA268" s="74"/>
      <c r="AB268" s="69">
        <v>67.180000000000007</v>
      </c>
      <c r="AC268" s="74"/>
      <c r="AD268" s="144"/>
      <c r="AE268" s="145"/>
      <c r="AF268" s="140">
        <v>0</v>
      </c>
      <c r="AG268" s="74"/>
      <c r="AH268" s="74"/>
      <c r="AI268" s="74"/>
      <c r="AJ268" s="74"/>
      <c r="AK268" s="74"/>
      <c r="AL268" s="74">
        <v>0</v>
      </c>
      <c r="AM268" s="74"/>
      <c r="AN268" s="143"/>
      <c r="AO268" s="74"/>
      <c r="AP268" s="74">
        <v>66.180000000000007</v>
      </c>
      <c r="AQ268" s="74">
        <v>0</v>
      </c>
      <c r="AR268" s="144"/>
      <c r="AS268" s="145"/>
      <c r="AT268" s="68">
        <f t="shared" si="65"/>
        <v>1322.32</v>
      </c>
      <c r="AU268" s="74"/>
      <c r="AV268" s="63">
        <f t="shared" si="87"/>
        <v>0</v>
      </c>
      <c r="AW268" s="74"/>
      <c r="AX268" s="74"/>
      <c r="AY268" s="74"/>
      <c r="AZ268" s="74">
        <f t="shared" si="63"/>
        <v>1322.32</v>
      </c>
      <c r="BA268" s="74"/>
      <c r="BB268" s="143">
        <f t="shared" si="88"/>
        <v>1</v>
      </c>
      <c r="BC268" s="74"/>
      <c r="BD268" s="144"/>
      <c r="BE268" s="145"/>
      <c r="BG268" s="140"/>
      <c r="BH268" s="74"/>
      <c r="BI268" s="74"/>
      <c r="BJ268" s="74"/>
      <c r="BK268" s="74"/>
      <c r="BL268" s="74"/>
      <c r="BM268" s="74"/>
      <c r="BN268" s="74"/>
      <c r="BO268" s="74"/>
      <c r="BP268" s="74"/>
      <c r="BQ268" s="141"/>
      <c r="BR268" s="74"/>
      <c r="BS268" s="74"/>
    </row>
    <row r="269" spans="2:71" s="163" customFormat="1" ht="12.75" customHeight="1" x14ac:dyDescent="0.2">
      <c r="B269" s="164"/>
      <c r="C269" s="193" t="s">
        <v>382</v>
      </c>
      <c r="D269" s="194"/>
      <c r="E269" s="194"/>
      <c r="F269" s="194"/>
      <c r="G269" s="195"/>
      <c r="H269" s="165">
        <v>809</v>
      </c>
      <c r="I269" s="92">
        <v>43913</v>
      </c>
      <c r="J269" s="92">
        <v>43913</v>
      </c>
      <c r="K269" s="92"/>
      <c r="L269" s="166">
        <v>5</v>
      </c>
      <c r="M269" s="65" t="s">
        <v>122</v>
      </c>
      <c r="N269" s="144"/>
      <c r="O269" s="144"/>
      <c r="P269" s="144"/>
      <c r="Q269" s="144"/>
      <c r="R269" s="144"/>
      <c r="S269" s="144"/>
      <c r="T269" s="140">
        <v>1322.32</v>
      </c>
      <c r="U269" s="74"/>
      <c r="V269" s="74"/>
      <c r="W269" s="74"/>
      <c r="X269" s="74"/>
      <c r="Y269" s="74"/>
      <c r="Z269" s="74">
        <v>1322.32</v>
      </c>
      <c r="AA269" s="74"/>
      <c r="AB269" s="69">
        <v>67.180000000000007</v>
      </c>
      <c r="AC269" s="74"/>
      <c r="AD269" s="144"/>
      <c r="AE269" s="145"/>
      <c r="AF269" s="140">
        <v>0</v>
      </c>
      <c r="AG269" s="74"/>
      <c r="AH269" s="74"/>
      <c r="AI269" s="74"/>
      <c r="AJ269" s="74"/>
      <c r="AK269" s="74"/>
      <c r="AL269" s="74">
        <v>0</v>
      </c>
      <c r="AM269" s="74"/>
      <c r="AN269" s="143"/>
      <c r="AO269" s="74"/>
      <c r="AP269" s="74">
        <v>66.180000000000007</v>
      </c>
      <c r="AQ269" s="74">
        <v>0</v>
      </c>
      <c r="AR269" s="144"/>
      <c r="AS269" s="145"/>
      <c r="AT269" s="68">
        <f t="shared" si="65"/>
        <v>1322.32</v>
      </c>
      <c r="AU269" s="74"/>
      <c r="AV269" s="63">
        <f t="shared" si="87"/>
        <v>0</v>
      </c>
      <c r="AW269" s="74"/>
      <c r="AX269" s="74"/>
      <c r="AY269" s="74"/>
      <c r="AZ269" s="74">
        <f t="shared" si="63"/>
        <v>1322.32</v>
      </c>
      <c r="BA269" s="74"/>
      <c r="BB269" s="143">
        <f t="shared" si="88"/>
        <v>1</v>
      </c>
      <c r="BC269" s="74"/>
      <c r="BD269" s="144"/>
      <c r="BE269" s="145"/>
      <c r="BG269" s="140"/>
      <c r="BH269" s="74"/>
      <c r="BI269" s="74"/>
      <c r="BJ269" s="74"/>
      <c r="BK269" s="74"/>
      <c r="BL269" s="74"/>
      <c r="BM269" s="74"/>
      <c r="BN269" s="74"/>
      <c r="BO269" s="74"/>
      <c r="BP269" s="74"/>
      <c r="BQ269" s="141"/>
      <c r="BR269" s="74"/>
      <c r="BS269" s="74"/>
    </row>
    <row r="270" spans="2:71" s="163" customFormat="1" ht="12.75" customHeight="1" x14ac:dyDescent="0.2">
      <c r="B270" s="164"/>
      <c r="C270" s="193" t="s">
        <v>382</v>
      </c>
      <c r="D270" s="194"/>
      <c r="E270" s="194"/>
      <c r="F270" s="194"/>
      <c r="G270" s="195"/>
      <c r="H270" s="165">
        <v>811</v>
      </c>
      <c r="I270" s="92">
        <v>43913</v>
      </c>
      <c r="J270" s="92">
        <v>43913</v>
      </c>
      <c r="K270" s="92"/>
      <c r="L270" s="166">
        <v>5</v>
      </c>
      <c r="M270" s="65" t="s">
        <v>122</v>
      </c>
      <c r="N270" s="144"/>
      <c r="O270" s="144"/>
      <c r="P270" s="144"/>
      <c r="Q270" s="144"/>
      <c r="R270" s="144"/>
      <c r="S270" s="144"/>
      <c r="T270" s="140">
        <v>1322.32</v>
      </c>
      <c r="U270" s="74"/>
      <c r="V270" s="74"/>
      <c r="W270" s="74"/>
      <c r="X270" s="74"/>
      <c r="Y270" s="74"/>
      <c r="Z270" s="74">
        <v>1322.32</v>
      </c>
      <c r="AA270" s="74"/>
      <c r="AB270" s="69">
        <v>67.180000000000007</v>
      </c>
      <c r="AC270" s="74"/>
      <c r="AD270" s="144"/>
      <c r="AE270" s="145"/>
      <c r="AF270" s="140">
        <v>0</v>
      </c>
      <c r="AG270" s="74"/>
      <c r="AH270" s="74"/>
      <c r="AI270" s="74"/>
      <c r="AJ270" s="74"/>
      <c r="AK270" s="74"/>
      <c r="AL270" s="74">
        <v>0</v>
      </c>
      <c r="AM270" s="74"/>
      <c r="AN270" s="143"/>
      <c r="AO270" s="74"/>
      <c r="AP270" s="74">
        <v>66.180000000000007</v>
      </c>
      <c r="AQ270" s="74">
        <v>0</v>
      </c>
      <c r="AR270" s="144"/>
      <c r="AS270" s="145"/>
      <c r="AT270" s="68">
        <f t="shared" si="65"/>
        <v>1322.32</v>
      </c>
      <c r="AU270" s="74"/>
      <c r="AV270" s="63">
        <f t="shared" si="87"/>
        <v>0</v>
      </c>
      <c r="AW270" s="74"/>
      <c r="AX270" s="74"/>
      <c r="AY270" s="74"/>
      <c r="AZ270" s="74">
        <f t="shared" si="63"/>
        <v>1322.32</v>
      </c>
      <c r="BA270" s="74"/>
      <c r="BB270" s="143">
        <f t="shared" si="88"/>
        <v>1</v>
      </c>
      <c r="BC270" s="74"/>
      <c r="BD270" s="144"/>
      <c r="BE270" s="145"/>
      <c r="BG270" s="140"/>
      <c r="BH270" s="74"/>
      <c r="BI270" s="74"/>
      <c r="BJ270" s="74"/>
      <c r="BK270" s="74"/>
      <c r="BL270" s="74"/>
      <c r="BM270" s="74"/>
      <c r="BN270" s="74"/>
      <c r="BO270" s="74"/>
      <c r="BP270" s="74"/>
      <c r="BQ270" s="141"/>
      <c r="BR270" s="74"/>
      <c r="BS270" s="74"/>
    </row>
    <row r="271" spans="2:71" s="163" customFormat="1" ht="12.75" customHeight="1" x14ac:dyDescent="0.2">
      <c r="B271" s="164"/>
      <c r="C271" s="193" t="s">
        <v>383</v>
      </c>
      <c r="D271" s="194"/>
      <c r="E271" s="194"/>
      <c r="F271" s="194"/>
      <c r="G271" s="195"/>
      <c r="H271" s="165">
        <v>886</v>
      </c>
      <c r="I271" s="92">
        <v>45252</v>
      </c>
      <c r="J271" s="92">
        <v>45261</v>
      </c>
      <c r="K271" s="92"/>
      <c r="L271" s="166">
        <v>5</v>
      </c>
      <c r="M271" s="65" t="s">
        <v>122</v>
      </c>
      <c r="N271" s="144"/>
      <c r="O271" s="144"/>
      <c r="P271" s="144"/>
      <c r="Q271" s="144"/>
      <c r="R271" s="144"/>
      <c r="S271" s="144"/>
      <c r="T271" s="140">
        <v>1171.07</v>
      </c>
      <c r="U271" s="74"/>
      <c r="V271" s="74"/>
      <c r="W271" s="74"/>
      <c r="X271" s="74"/>
      <c r="Y271" s="74"/>
      <c r="Z271" s="74">
        <v>1171.07</v>
      </c>
      <c r="AA271" s="74"/>
      <c r="AB271" s="69">
        <v>917.57</v>
      </c>
      <c r="AC271" s="74"/>
      <c r="AD271" s="144"/>
      <c r="AE271" s="145"/>
      <c r="AF271" s="140">
        <v>0</v>
      </c>
      <c r="AG271" s="74"/>
      <c r="AH271" s="74"/>
      <c r="AI271" s="74"/>
      <c r="AJ271" s="74"/>
      <c r="AK271" s="74"/>
      <c r="AL271" s="74">
        <v>0</v>
      </c>
      <c r="AM271" s="74"/>
      <c r="AN271" s="143"/>
      <c r="AO271" s="143"/>
      <c r="AP271" s="143">
        <v>234</v>
      </c>
      <c r="AQ271" s="74"/>
      <c r="AR271" s="144"/>
      <c r="AS271" s="145"/>
      <c r="AT271" s="68">
        <f t="shared" si="65"/>
        <v>1171.07</v>
      </c>
      <c r="AU271" s="74"/>
      <c r="AV271" s="63"/>
      <c r="AW271" s="74"/>
      <c r="AX271" s="74"/>
      <c r="AY271" s="74"/>
      <c r="AZ271" s="74">
        <v>1171.07</v>
      </c>
      <c r="BA271" s="74"/>
      <c r="BB271" s="143">
        <f>AB271-AP271</f>
        <v>683.57</v>
      </c>
      <c r="BC271" s="74"/>
      <c r="BD271" s="144"/>
      <c r="BE271" s="145"/>
      <c r="BG271" s="140"/>
      <c r="BH271" s="74"/>
      <c r="BI271" s="74"/>
      <c r="BJ271" s="74"/>
      <c r="BK271" s="74"/>
      <c r="BL271" s="74"/>
      <c r="BM271" s="74"/>
      <c r="BN271" s="74"/>
      <c r="BO271" s="74"/>
      <c r="BP271" s="74"/>
      <c r="BQ271" s="141"/>
      <c r="BR271" s="74"/>
      <c r="BS271" s="74"/>
    </row>
    <row r="272" spans="2:71" s="163" customFormat="1" ht="12.75" customHeight="1" x14ac:dyDescent="0.2">
      <c r="B272" s="164"/>
      <c r="C272" s="193" t="s">
        <v>384</v>
      </c>
      <c r="D272" s="194"/>
      <c r="E272" s="194"/>
      <c r="F272" s="194"/>
      <c r="G272" s="195"/>
      <c r="H272" s="165">
        <v>887</v>
      </c>
      <c r="I272" s="92">
        <v>45252</v>
      </c>
      <c r="J272" s="92">
        <v>45261</v>
      </c>
      <c r="K272" s="92"/>
      <c r="L272" s="166">
        <v>5</v>
      </c>
      <c r="M272" s="65" t="s">
        <v>122</v>
      </c>
      <c r="N272" s="144"/>
      <c r="O272" s="144"/>
      <c r="P272" s="144"/>
      <c r="Q272" s="144"/>
      <c r="R272" s="144"/>
      <c r="S272" s="144"/>
      <c r="T272" s="140">
        <v>1171.08</v>
      </c>
      <c r="U272" s="74"/>
      <c r="V272" s="74"/>
      <c r="W272" s="74"/>
      <c r="X272" s="74"/>
      <c r="Y272" s="74"/>
      <c r="Z272" s="74">
        <v>1171.08</v>
      </c>
      <c r="AA272" s="74"/>
      <c r="AB272" s="69">
        <v>917.57</v>
      </c>
      <c r="AC272" s="74"/>
      <c r="AD272" s="144"/>
      <c r="AE272" s="145"/>
      <c r="AF272" s="140">
        <v>0</v>
      </c>
      <c r="AG272" s="74"/>
      <c r="AH272" s="74"/>
      <c r="AI272" s="74"/>
      <c r="AJ272" s="74"/>
      <c r="AK272" s="74"/>
      <c r="AL272" s="74">
        <v>0</v>
      </c>
      <c r="AM272" s="74"/>
      <c r="AN272" s="143"/>
      <c r="AO272" s="143"/>
      <c r="AP272" s="143">
        <v>234</v>
      </c>
      <c r="AQ272" s="74"/>
      <c r="AR272" s="144"/>
      <c r="AS272" s="145"/>
      <c r="AT272" s="68">
        <f t="shared" si="65"/>
        <v>1171.08</v>
      </c>
      <c r="AU272" s="74"/>
      <c r="AV272" s="63"/>
      <c r="AW272" s="74"/>
      <c r="AX272" s="74"/>
      <c r="AY272" s="74"/>
      <c r="AZ272" s="74">
        <v>1171.08</v>
      </c>
      <c r="BA272" s="74"/>
      <c r="BB272" s="143">
        <f>AB272-AP272</f>
        <v>683.57</v>
      </c>
      <c r="BC272" s="74"/>
      <c r="BD272" s="144"/>
      <c r="BE272" s="145"/>
      <c r="BG272" s="140"/>
      <c r="BH272" s="74"/>
      <c r="BI272" s="74"/>
      <c r="BJ272" s="74"/>
      <c r="BK272" s="74"/>
      <c r="BL272" s="74"/>
      <c r="BM272" s="74"/>
      <c r="BN272" s="74"/>
      <c r="BO272" s="74"/>
      <c r="BP272" s="74"/>
      <c r="BQ272" s="141"/>
      <c r="BR272" s="74"/>
      <c r="BS272" s="74"/>
    </row>
    <row r="273" spans="2:71" s="163" customFormat="1" ht="12.75" customHeight="1" x14ac:dyDescent="0.2">
      <c r="B273" s="164" t="s">
        <v>144</v>
      </c>
      <c r="C273" s="193" t="s">
        <v>385</v>
      </c>
      <c r="D273" s="194"/>
      <c r="E273" s="194"/>
      <c r="F273" s="194"/>
      <c r="G273" s="195"/>
      <c r="H273" s="165">
        <v>903</v>
      </c>
      <c r="I273" s="92">
        <v>45740</v>
      </c>
      <c r="J273" s="92">
        <v>45740</v>
      </c>
      <c r="K273" s="92"/>
      <c r="L273" s="166">
        <v>5</v>
      </c>
      <c r="M273" s="65" t="s">
        <v>122</v>
      </c>
      <c r="N273" s="144"/>
      <c r="O273" s="144"/>
      <c r="P273" s="144"/>
      <c r="Q273" s="144"/>
      <c r="R273" s="144"/>
      <c r="S273" s="144"/>
      <c r="T273" s="140">
        <v>0</v>
      </c>
      <c r="U273" s="74"/>
      <c r="V273" s="74"/>
      <c r="W273" s="74"/>
      <c r="X273" s="74"/>
      <c r="Y273" s="74"/>
      <c r="Z273" s="74">
        <f>T273</f>
        <v>0</v>
      </c>
      <c r="AA273" s="74"/>
      <c r="AB273" s="69">
        <v>0</v>
      </c>
      <c r="AC273" s="74"/>
      <c r="AD273" s="144"/>
      <c r="AE273" s="145"/>
      <c r="AF273" s="140">
        <v>994.21</v>
      </c>
      <c r="AG273" s="74"/>
      <c r="AH273" s="74"/>
      <c r="AI273" s="74"/>
      <c r="AJ273" s="74"/>
      <c r="AK273" s="74"/>
      <c r="AL273" s="74">
        <f>AF273</f>
        <v>994.21</v>
      </c>
      <c r="AM273" s="74"/>
      <c r="AN273" s="143"/>
      <c r="AO273" s="143"/>
      <c r="AP273" s="143">
        <v>148.94999999999999</v>
      </c>
      <c r="AQ273" s="74"/>
      <c r="AR273" s="144"/>
      <c r="AS273" s="145"/>
      <c r="AT273" s="68">
        <f t="shared" si="65"/>
        <v>994.21</v>
      </c>
      <c r="AU273" s="74"/>
      <c r="AV273" s="63"/>
      <c r="AW273" s="74"/>
      <c r="AX273" s="74"/>
      <c r="AY273" s="74"/>
      <c r="AZ273" s="74">
        <f>AT273</f>
        <v>994.21</v>
      </c>
      <c r="BA273" s="74"/>
      <c r="BB273" s="143">
        <f>AF273-AP273</f>
        <v>845.26</v>
      </c>
      <c r="BC273" s="74"/>
      <c r="BD273" s="144"/>
      <c r="BE273" s="145"/>
      <c r="BG273" s="140"/>
      <c r="BH273" s="74"/>
      <c r="BI273" s="74"/>
      <c r="BJ273" s="74"/>
      <c r="BK273" s="74"/>
      <c r="BL273" s="74"/>
      <c r="BM273" s="74"/>
      <c r="BN273" s="74"/>
      <c r="BO273" s="74"/>
      <c r="BP273" s="74"/>
      <c r="BQ273" s="141"/>
      <c r="BR273" s="74"/>
      <c r="BS273" s="74"/>
    </row>
    <row r="274" spans="2:71" s="163" customFormat="1" ht="12.75" customHeight="1" x14ac:dyDescent="0.2">
      <c r="B274" s="164" t="s">
        <v>144</v>
      </c>
      <c r="C274" s="193" t="s">
        <v>385</v>
      </c>
      <c r="D274" s="194"/>
      <c r="E274" s="194"/>
      <c r="F274" s="194"/>
      <c r="G274" s="195"/>
      <c r="H274" s="165">
        <v>904</v>
      </c>
      <c r="I274" s="92">
        <v>45740</v>
      </c>
      <c r="J274" s="92">
        <v>45740</v>
      </c>
      <c r="K274" s="92"/>
      <c r="L274" s="166">
        <v>5</v>
      </c>
      <c r="M274" s="65" t="s">
        <v>122</v>
      </c>
      <c r="N274" s="144"/>
      <c r="O274" s="144"/>
      <c r="P274" s="144"/>
      <c r="Q274" s="144"/>
      <c r="R274" s="144"/>
      <c r="S274" s="144"/>
      <c r="T274" s="140">
        <v>0</v>
      </c>
      <c r="U274" s="74"/>
      <c r="V274" s="74"/>
      <c r="W274" s="74"/>
      <c r="X274" s="74"/>
      <c r="Y274" s="74"/>
      <c r="Z274" s="74">
        <f>T274</f>
        <v>0</v>
      </c>
      <c r="AA274" s="74"/>
      <c r="AB274" s="69">
        <v>0</v>
      </c>
      <c r="AC274" s="74"/>
      <c r="AD274" s="144"/>
      <c r="AE274" s="145"/>
      <c r="AF274" s="140">
        <v>994.21</v>
      </c>
      <c r="AG274" s="74"/>
      <c r="AH274" s="74"/>
      <c r="AI274" s="74"/>
      <c r="AJ274" s="74"/>
      <c r="AK274" s="74"/>
      <c r="AL274" s="74">
        <f>AF274</f>
        <v>994.21</v>
      </c>
      <c r="AM274" s="74"/>
      <c r="AN274" s="143"/>
      <c r="AO274" s="143"/>
      <c r="AP274" s="143">
        <v>148.94999999999999</v>
      </c>
      <c r="AQ274" s="74"/>
      <c r="AR274" s="144"/>
      <c r="AS274" s="145"/>
      <c r="AT274" s="68">
        <f t="shared" si="65"/>
        <v>994.21</v>
      </c>
      <c r="AU274" s="74"/>
      <c r="AV274" s="63"/>
      <c r="AW274" s="74"/>
      <c r="AX274" s="74"/>
      <c r="AY274" s="74"/>
      <c r="AZ274" s="74">
        <f>AT274</f>
        <v>994.21</v>
      </c>
      <c r="BA274" s="74"/>
      <c r="BB274" s="143">
        <f>AF274-AP274</f>
        <v>845.26</v>
      </c>
      <c r="BC274" s="74"/>
      <c r="BD274" s="144"/>
      <c r="BE274" s="145"/>
      <c r="BG274" s="140"/>
      <c r="BH274" s="74"/>
      <c r="BI274" s="74"/>
      <c r="BJ274" s="74"/>
      <c r="BK274" s="74"/>
      <c r="BL274" s="74"/>
      <c r="BM274" s="74"/>
      <c r="BN274" s="74"/>
      <c r="BO274" s="74"/>
      <c r="BP274" s="74"/>
      <c r="BQ274" s="141"/>
      <c r="BR274" s="74"/>
      <c r="BS274" s="74"/>
    </row>
    <row r="275" spans="2:71" s="163" customFormat="1" ht="12.75" customHeight="1" x14ac:dyDescent="0.2">
      <c r="B275" s="164" t="s">
        <v>144</v>
      </c>
      <c r="C275" s="193" t="s">
        <v>385</v>
      </c>
      <c r="D275" s="194"/>
      <c r="E275" s="194"/>
      <c r="F275" s="194"/>
      <c r="G275" s="195"/>
      <c r="H275" s="165">
        <v>905</v>
      </c>
      <c r="I275" s="92">
        <v>45740</v>
      </c>
      <c r="J275" s="92">
        <v>45740</v>
      </c>
      <c r="K275" s="92"/>
      <c r="L275" s="166">
        <v>5</v>
      </c>
      <c r="M275" s="65" t="s">
        <v>122</v>
      </c>
      <c r="N275" s="144"/>
      <c r="O275" s="144"/>
      <c r="P275" s="144"/>
      <c r="Q275" s="144"/>
      <c r="R275" s="144"/>
      <c r="S275" s="144"/>
      <c r="T275" s="140">
        <v>0</v>
      </c>
      <c r="U275" s="74"/>
      <c r="V275" s="74"/>
      <c r="W275" s="74"/>
      <c r="X275" s="74"/>
      <c r="Y275" s="74"/>
      <c r="Z275" s="74">
        <f>T275</f>
        <v>0</v>
      </c>
      <c r="AA275" s="74"/>
      <c r="AB275" s="69">
        <v>0</v>
      </c>
      <c r="AC275" s="74"/>
      <c r="AD275" s="144"/>
      <c r="AE275" s="145"/>
      <c r="AF275" s="140">
        <v>994.21</v>
      </c>
      <c r="AG275" s="74"/>
      <c r="AH275" s="74"/>
      <c r="AI275" s="74"/>
      <c r="AJ275" s="74"/>
      <c r="AK275" s="74"/>
      <c r="AL275" s="74">
        <f>AF275</f>
        <v>994.21</v>
      </c>
      <c r="AM275" s="74"/>
      <c r="AN275" s="143"/>
      <c r="AO275" s="143"/>
      <c r="AP275" s="143">
        <v>148.94999999999999</v>
      </c>
      <c r="AQ275" s="74"/>
      <c r="AR275" s="144"/>
      <c r="AS275" s="145"/>
      <c r="AT275" s="68">
        <f t="shared" si="65"/>
        <v>994.21</v>
      </c>
      <c r="AU275" s="74"/>
      <c r="AV275" s="63"/>
      <c r="AW275" s="74"/>
      <c r="AX275" s="74"/>
      <c r="AY275" s="74"/>
      <c r="AZ275" s="74">
        <f>AT275</f>
        <v>994.21</v>
      </c>
      <c r="BA275" s="74"/>
      <c r="BB275" s="143">
        <f>AF275-AP275</f>
        <v>845.26</v>
      </c>
      <c r="BC275" s="74"/>
      <c r="BD275" s="144"/>
      <c r="BE275" s="145"/>
      <c r="BG275" s="140"/>
      <c r="BH275" s="74"/>
      <c r="BI275" s="74"/>
      <c r="BJ275" s="74"/>
      <c r="BK275" s="74"/>
      <c r="BL275" s="74"/>
      <c r="BM275" s="74"/>
      <c r="BN275" s="74"/>
      <c r="BO275" s="74"/>
      <c r="BP275" s="74"/>
      <c r="BQ275" s="141"/>
      <c r="BR275" s="74"/>
      <c r="BS275" s="74"/>
    </row>
    <row r="276" spans="2:71" s="47" customFormat="1" ht="12.75" customHeight="1" x14ac:dyDescent="0.2">
      <c r="B276" s="62" t="s">
        <v>386</v>
      </c>
      <c r="C276" s="190" t="s">
        <v>387</v>
      </c>
      <c r="D276" s="191"/>
      <c r="E276" s="191"/>
      <c r="F276" s="191"/>
      <c r="G276" s="192"/>
      <c r="H276" s="63"/>
      <c r="I276" s="63"/>
      <c r="J276" s="63"/>
      <c r="K276" s="63"/>
      <c r="L276" s="64"/>
      <c r="M276" s="65"/>
      <c r="N276" s="66"/>
      <c r="O276" s="66"/>
      <c r="P276" s="66"/>
      <c r="Q276" s="66"/>
      <c r="R276" s="66"/>
      <c r="S276" s="66"/>
      <c r="T276" s="68"/>
      <c r="U276" s="63"/>
      <c r="V276" s="63"/>
      <c r="W276" s="63"/>
      <c r="X276" s="63"/>
      <c r="Y276" s="63"/>
      <c r="Z276" s="63"/>
      <c r="AA276" s="63"/>
      <c r="AB276" s="69"/>
      <c r="AC276" s="63"/>
      <c r="AD276" s="66"/>
      <c r="AE276" s="67"/>
      <c r="AF276" s="68"/>
      <c r="AG276" s="63"/>
      <c r="AH276" s="63"/>
      <c r="AI276" s="63"/>
      <c r="AJ276" s="63"/>
      <c r="AK276" s="63"/>
      <c r="AL276" s="63"/>
      <c r="AM276" s="63"/>
      <c r="AN276" s="69"/>
      <c r="AO276" s="69"/>
      <c r="AP276" s="69"/>
      <c r="AQ276" s="63"/>
      <c r="AR276" s="66"/>
      <c r="AS276" s="67"/>
      <c r="AT276" s="68">
        <f t="shared" si="65"/>
        <v>0</v>
      </c>
      <c r="AU276" s="63"/>
      <c r="AV276" s="63"/>
      <c r="AW276" s="63"/>
      <c r="AX276" s="63"/>
      <c r="AY276" s="63"/>
      <c r="AZ276" s="63"/>
      <c r="BA276" s="63"/>
      <c r="BB276" s="69"/>
      <c r="BC276" s="74"/>
      <c r="BD276" s="66"/>
      <c r="BE276" s="67"/>
      <c r="BF276" s="57"/>
      <c r="BG276" s="90"/>
      <c r="BH276" s="91"/>
      <c r="BI276" s="91"/>
      <c r="BJ276" s="73"/>
      <c r="BK276" s="73"/>
      <c r="BL276" s="73"/>
      <c r="BM276" s="73"/>
      <c r="BN276" s="73"/>
      <c r="BO276" s="73"/>
      <c r="BP276" s="73"/>
      <c r="BQ276" s="72"/>
      <c r="BR276" s="73"/>
      <c r="BS276" s="74"/>
    </row>
    <row r="277" spans="2:71" s="47" customFormat="1" ht="26.25" customHeight="1" x14ac:dyDescent="0.2">
      <c r="B277" s="62"/>
      <c r="C277" s="190" t="s">
        <v>388</v>
      </c>
      <c r="D277" s="191"/>
      <c r="E277" s="191"/>
      <c r="F277" s="191"/>
      <c r="G277" s="192"/>
      <c r="H277" s="63"/>
      <c r="I277" s="63"/>
      <c r="J277" s="63"/>
      <c r="K277" s="63"/>
      <c r="L277" s="64"/>
      <c r="M277" s="65"/>
      <c r="N277" s="66"/>
      <c r="O277" s="66"/>
      <c r="P277" s="66"/>
      <c r="Q277" s="66"/>
      <c r="R277" s="66"/>
      <c r="S277" s="66"/>
      <c r="T277" s="68"/>
      <c r="U277" s="63"/>
      <c r="V277" s="63"/>
      <c r="W277" s="63"/>
      <c r="X277" s="63"/>
      <c r="Y277" s="63"/>
      <c r="Z277" s="63"/>
      <c r="AA277" s="63"/>
      <c r="AB277" s="69"/>
      <c r="AC277" s="63"/>
      <c r="AD277" s="66"/>
      <c r="AE277" s="67"/>
      <c r="AF277" s="68"/>
      <c r="AG277" s="63"/>
      <c r="AH277" s="63"/>
      <c r="AI277" s="63"/>
      <c r="AJ277" s="63"/>
      <c r="AK277" s="63"/>
      <c r="AL277" s="63"/>
      <c r="AM277" s="63"/>
      <c r="AN277" s="69"/>
      <c r="AO277" s="69"/>
      <c r="AP277" s="69"/>
      <c r="AQ277" s="63"/>
      <c r="AR277" s="66"/>
      <c r="AS277" s="67"/>
      <c r="AT277" s="68">
        <f t="shared" si="65"/>
        <v>0</v>
      </c>
      <c r="AU277" s="63"/>
      <c r="AV277" s="63"/>
      <c r="AW277" s="63"/>
      <c r="AX277" s="63"/>
      <c r="AY277" s="63"/>
      <c r="AZ277" s="63"/>
      <c r="BA277" s="63"/>
      <c r="BB277" s="69"/>
      <c r="BC277" s="63"/>
      <c r="BD277" s="66"/>
      <c r="BE277" s="67"/>
      <c r="BF277" s="57"/>
      <c r="BG277" s="90"/>
      <c r="BH277" s="91"/>
      <c r="BI277" s="91"/>
      <c r="BJ277" s="73"/>
      <c r="BK277" s="73"/>
      <c r="BL277" s="73"/>
      <c r="BM277" s="73"/>
      <c r="BN277" s="73"/>
      <c r="BO277" s="73"/>
      <c r="BP277" s="73"/>
      <c r="BQ277" s="72"/>
      <c r="BR277" s="73"/>
      <c r="BS277" s="74"/>
    </row>
    <row r="278" spans="2:71" s="47" customFormat="1" ht="14.25" customHeight="1" x14ac:dyDescent="0.2">
      <c r="B278" s="62"/>
      <c r="C278" s="190" t="s">
        <v>389</v>
      </c>
      <c r="D278" s="191"/>
      <c r="E278" s="191"/>
      <c r="F278" s="191"/>
      <c r="G278" s="192"/>
      <c r="H278" s="63"/>
      <c r="I278" s="63"/>
      <c r="J278" s="63"/>
      <c r="K278" s="63"/>
      <c r="L278" s="64"/>
      <c r="M278" s="65"/>
      <c r="N278" s="66"/>
      <c r="O278" s="66"/>
      <c r="P278" s="66"/>
      <c r="Q278" s="66"/>
      <c r="R278" s="66"/>
      <c r="S278" s="66"/>
      <c r="T278" s="68"/>
      <c r="U278" s="63"/>
      <c r="V278" s="63"/>
      <c r="W278" s="63"/>
      <c r="X278" s="63"/>
      <c r="Y278" s="63"/>
      <c r="Z278" s="63"/>
      <c r="AA278" s="63"/>
      <c r="AB278" s="69"/>
      <c r="AC278" s="63"/>
      <c r="AD278" s="66"/>
      <c r="AE278" s="67"/>
      <c r="AF278" s="68"/>
      <c r="AG278" s="63"/>
      <c r="AH278" s="63"/>
      <c r="AI278" s="63"/>
      <c r="AJ278" s="63"/>
      <c r="AK278" s="63"/>
      <c r="AL278" s="63"/>
      <c r="AM278" s="63"/>
      <c r="AN278" s="69"/>
      <c r="AO278" s="69"/>
      <c r="AP278" s="69"/>
      <c r="AQ278" s="63"/>
      <c r="AR278" s="66"/>
      <c r="AS278" s="67"/>
      <c r="AT278" s="68">
        <f t="shared" si="65"/>
        <v>0</v>
      </c>
      <c r="AU278" s="63"/>
      <c r="AV278" s="63"/>
      <c r="AW278" s="63"/>
      <c r="AX278" s="63"/>
      <c r="AY278" s="63"/>
      <c r="AZ278" s="63"/>
      <c r="BA278" s="63"/>
      <c r="BB278" s="69"/>
      <c r="BC278" s="63"/>
      <c r="BD278" s="66"/>
      <c r="BE278" s="67"/>
      <c r="BF278" s="57"/>
      <c r="BG278" s="90"/>
      <c r="BH278" s="91"/>
      <c r="BI278" s="91"/>
      <c r="BJ278" s="73"/>
      <c r="BK278" s="73"/>
      <c r="BL278" s="73"/>
      <c r="BM278" s="73"/>
      <c r="BN278" s="73"/>
      <c r="BO278" s="73"/>
      <c r="BP278" s="73"/>
      <c r="BQ278" s="72"/>
      <c r="BR278" s="73"/>
      <c r="BS278" s="74"/>
    </row>
    <row r="279" spans="2:71" s="47" customFormat="1" ht="12.75" customHeight="1" x14ac:dyDescent="0.2">
      <c r="B279" s="62"/>
      <c r="C279" s="187" t="s">
        <v>390</v>
      </c>
      <c r="D279" s="188"/>
      <c r="E279" s="188"/>
      <c r="F279" s="188"/>
      <c r="G279" s="189"/>
      <c r="H279" s="63">
        <v>492</v>
      </c>
      <c r="I279" s="92">
        <v>40178</v>
      </c>
      <c r="J279" s="92">
        <v>40178</v>
      </c>
      <c r="K279" s="92"/>
      <c r="L279" s="64">
        <v>7</v>
      </c>
      <c r="M279" s="65" t="s">
        <v>119</v>
      </c>
      <c r="N279" s="66"/>
      <c r="O279" s="66"/>
      <c r="P279" s="66"/>
      <c r="Q279" s="66"/>
      <c r="R279" s="66"/>
      <c r="S279" s="66"/>
      <c r="T279" s="68">
        <v>4787.1099999999997</v>
      </c>
      <c r="U279" s="63"/>
      <c r="V279" s="63"/>
      <c r="W279" s="63"/>
      <c r="X279" s="63"/>
      <c r="Y279" s="63"/>
      <c r="Z279" s="63">
        <v>4787.1099999999997</v>
      </c>
      <c r="AA279" s="63"/>
      <c r="AB279" s="69"/>
      <c r="AC279" s="63">
        <v>4787.1099999999997</v>
      </c>
      <c r="AD279" s="66">
        <f>AC279-AE279</f>
        <v>4786.82</v>
      </c>
      <c r="AE279" s="145">
        <v>0.28999999999999998</v>
      </c>
      <c r="AF279" s="68">
        <v>0</v>
      </c>
      <c r="AG279" s="63"/>
      <c r="AH279" s="63"/>
      <c r="AI279" s="63"/>
      <c r="AJ279" s="63"/>
      <c r="AK279" s="63"/>
      <c r="AL279" s="63">
        <v>0</v>
      </c>
      <c r="AM279" s="63"/>
      <c r="AN279" s="69"/>
      <c r="AO279" s="69">
        <f>AR279</f>
        <v>0</v>
      </c>
      <c r="AP279" s="69"/>
      <c r="AQ279" s="63">
        <v>0</v>
      </c>
      <c r="AR279" s="66">
        <v>0</v>
      </c>
      <c r="AS279" s="67">
        <f>-AR279</f>
        <v>0</v>
      </c>
      <c r="AT279" s="68">
        <f t="shared" si="65"/>
        <v>4787.1099999999997</v>
      </c>
      <c r="AU279" s="63"/>
      <c r="AV279" s="63"/>
      <c r="AW279" s="63"/>
      <c r="AX279" s="63"/>
      <c r="AY279" s="63"/>
      <c r="AZ279" s="63">
        <f>AT279-AY279-AV279-AU279</f>
        <v>4787.1099999999997</v>
      </c>
      <c r="BA279" s="63"/>
      <c r="BB279" s="69"/>
      <c r="BC279" s="63">
        <v>4787.1099999999997</v>
      </c>
      <c r="BD279" s="66">
        <f>BC279-BE279</f>
        <v>4786.82</v>
      </c>
      <c r="BE279" s="67">
        <v>0.28999999999999998</v>
      </c>
      <c r="BF279" s="57"/>
      <c r="BG279" s="90">
        <f>BE279</f>
        <v>0.28999999999999998</v>
      </c>
      <c r="BH279" s="91"/>
      <c r="BI279" s="91"/>
      <c r="BJ279" s="73"/>
      <c r="BK279" s="73"/>
      <c r="BL279" s="73"/>
      <c r="BM279" s="73"/>
      <c r="BN279" s="73"/>
      <c r="BO279" s="73"/>
      <c r="BP279" s="73"/>
      <c r="BQ279" s="72"/>
      <c r="BR279" s="73"/>
      <c r="BS279" s="74"/>
    </row>
    <row r="280" spans="2:71" s="47" customFormat="1" ht="13.5" customHeight="1" x14ac:dyDescent="0.2">
      <c r="B280" s="62"/>
      <c r="C280" s="187" t="s">
        <v>391</v>
      </c>
      <c r="D280" s="188"/>
      <c r="E280" s="188"/>
      <c r="F280" s="188"/>
      <c r="G280" s="189"/>
      <c r="H280" s="63">
        <v>825</v>
      </c>
      <c r="I280" s="92">
        <v>44200</v>
      </c>
      <c r="J280" s="92">
        <v>44200</v>
      </c>
      <c r="K280" s="92"/>
      <c r="L280" s="64">
        <v>8</v>
      </c>
      <c r="M280" s="65" t="s">
        <v>119</v>
      </c>
      <c r="N280" s="66"/>
      <c r="O280" s="173" t="s">
        <v>240</v>
      </c>
      <c r="P280" s="66"/>
      <c r="Q280" s="66"/>
      <c r="R280" s="66"/>
      <c r="S280" s="66"/>
      <c r="T280" s="68">
        <v>11570.25</v>
      </c>
      <c r="U280" s="63"/>
      <c r="V280" s="63"/>
      <c r="W280" s="63"/>
      <c r="X280" s="63"/>
      <c r="Y280" s="63"/>
      <c r="Z280" s="63">
        <v>11570.25</v>
      </c>
      <c r="AA280" s="63"/>
      <c r="AB280" s="69"/>
      <c r="AC280" s="63">
        <v>11570.25</v>
      </c>
      <c r="AD280" s="66">
        <f>AC280-AE280</f>
        <v>5663.97</v>
      </c>
      <c r="AE280" s="67">
        <v>5906.28</v>
      </c>
      <c r="AF280" s="68">
        <v>0</v>
      </c>
      <c r="AG280" s="63"/>
      <c r="AH280" s="63">
        <f>AF280</f>
        <v>0</v>
      </c>
      <c r="AI280" s="63"/>
      <c r="AJ280" s="63"/>
      <c r="AK280" s="63"/>
      <c r="AL280" s="63">
        <v>0</v>
      </c>
      <c r="AM280" s="63"/>
      <c r="AN280" s="69"/>
      <c r="AO280" s="69">
        <f>AR280</f>
        <v>1446.12</v>
      </c>
      <c r="AP280" s="69"/>
      <c r="AQ280" s="63">
        <v>0</v>
      </c>
      <c r="AR280" s="66">
        <v>1446.12</v>
      </c>
      <c r="AS280" s="67">
        <f>-AR280</f>
        <v>-1446.12</v>
      </c>
      <c r="AT280" s="68">
        <f t="shared" si="65"/>
        <v>11570.25</v>
      </c>
      <c r="AU280" s="63"/>
      <c r="AV280" s="63"/>
      <c r="AW280" s="63"/>
      <c r="AX280" s="63"/>
      <c r="AY280" s="63"/>
      <c r="AZ280" s="63">
        <v>11570.25</v>
      </c>
      <c r="BA280" s="63"/>
      <c r="BB280" s="69"/>
      <c r="BC280" s="63">
        <f>AT280-BB280-BA280</f>
        <v>11570.25</v>
      </c>
      <c r="BD280" s="66">
        <f>BC280-BE280</f>
        <v>7110.09</v>
      </c>
      <c r="BE280" s="67">
        <f>AE280+AF280-AR280</f>
        <v>4460.16</v>
      </c>
      <c r="BF280" s="57"/>
      <c r="BG280" s="90">
        <f>BE280</f>
        <v>4460.16</v>
      </c>
      <c r="BH280" s="91"/>
      <c r="BI280" s="91"/>
      <c r="BJ280" s="73"/>
      <c r="BK280" s="73"/>
      <c r="BL280" s="73"/>
      <c r="BM280" s="73"/>
      <c r="BN280" s="73"/>
      <c r="BO280" s="73"/>
      <c r="BP280" s="73"/>
      <c r="BQ280" s="72"/>
      <c r="BR280" s="73"/>
      <c r="BS280" s="74"/>
    </row>
    <row r="281" spans="2:71" s="47" customFormat="1" ht="13.5" customHeight="1" x14ac:dyDescent="0.2">
      <c r="B281" s="62"/>
      <c r="C281" s="187" t="s">
        <v>392</v>
      </c>
      <c r="D281" s="188"/>
      <c r="E281" s="188"/>
      <c r="F281" s="188"/>
      <c r="G281" s="189"/>
      <c r="H281" s="63">
        <v>826</v>
      </c>
      <c r="I281" s="92">
        <v>44200</v>
      </c>
      <c r="J281" s="92">
        <v>44200</v>
      </c>
      <c r="K281" s="92"/>
      <c r="L281" s="64">
        <v>8</v>
      </c>
      <c r="M281" s="65" t="s">
        <v>119</v>
      </c>
      <c r="N281" s="66"/>
      <c r="O281" s="173" t="s">
        <v>240</v>
      </c>
      <c r="P281" s="66"/>
      <c r="Q281" s="66"/>
      <c r="R281" s="66"/>
      <c r="S281" s="66"/>
      <c r="T281" s="68">
        <v>11570.25</v>
      </c>
      <c r="U281" s="63"/>
      <c r="V281" s="63"/>
      <c r="W281" s="63"/>
      <c r="X281" s="63"/>
      <c r="Y281" s="63"/>
      <c r="Z281" s="63">
        <v>11570.25</v>
      </c>
      <c r="AA281" s="63"/>
      <c r="AB281" s="69"/>
      <c r="AC281" s="63">
        <v>11570.25</v>
      </c>
      <c r="AD281" s="66">
        <f>AC281-AE281</f>
        <v>5663.97</v>
      </c>
      <c r="AE281" s="67">
        <v>5906.28</v>
      </c>
      <c r="AF281" s="68">
        <v>0</v>
      </c>
      <c r="AG281" s="63"/>
      <c r="AH281" s="63">
        <f>AF281</f>
        <v>0</v>
      </c>
      <c r="AI281" s="63"/>
      <c r="AJ281" s="63"/>
      <c r="AK281" s="63"/>
      <c r="AL281" s="63">
        <v>0</v>
      </c>
      <c r="AM281" s="63"/>
      <c r="AN281" s="69"/>
      <c r="AO281" s="69">
        <f>AR281</f>
        <v>1446.12</v>
      </c>
      <c r="AP281" s="69"/>
      <c r="AQ281" s="63">
        <v>0</v>
      </c>
      <c r="AR281" s="66">
        <v>1446.12</v>
      </c>
      <c r="AS281" s="67">
        <f>-AR281</f>
        <v>-1446.12</v>
      </c>
      <c r="AT281" s="68">
        <f t="shared" si="65"/>
        <v>11570.25</v>
      </c>
      <c r="AU281" s="63"/>
      <c r="AV281" s="63"/>
      <c r="AW281" s="63"/>
      <c r="AX281" s="63"/>
      <c r="AY281" s="63"/>
      <c r="AZ281" s="63">
        <v>11570.25</v>
      </c>
      <c r="BA281" s="63"/>
      <c r="BB281" s="69"/>
      <c r="BC281" s="63">
        <f>AT281-BB281-BA281</f>
        <v>11570.25</v>
      </c>
      <c r="BD281" s="66">
        <f>BC281-BE281</f>
        <v>7110.09</v>
      </c>
      <c r="BE281" s="67">
        <f>AE281+AF281-AR281</f>
        <v>4460.16</v>
      </c>
      <c r="BF281" s="57"/>
      <c r="BG281" s="90">
        <f>BE281</f>
        <v>4460.16</v>
      </c>
      <c r="BH281" s="91"/>
      <c r="BI281" s="91"/>
      <c r="BJ281" s="73"/>
      <c r="BK281" s="73"/>
      <c r="BL281" s="73"/>
      <c r="BM281" s="73"/>
      <c r="BN281" s="73"/>
      <c r="BO281" s="73"/>
      <c r="BP281" s="73"/>
      <c r="BQ281" s="72"/>
      <c r="BR281" s="73"/>
      <c r="BS281" s="74"/>
    </row>
    <row r="282" spans="2:71" s="47" customFormat="1" ht="12.75" customHeight="1" x14ac:dyDescent="0.2">
      <c r="B282" s="62"/>
      <c r="C282" s="187" t="s">
        <v>393</v>
      </c>
      <c r="D282" s="188"/>
      <c r="E282" s="188"/>
      <c r="F282" s="188"/>
      <c r="G282" s="189"/>
      <c r="H282" s="63">
        <v>783</v>
      </c>
      <c r="I282" s="92">
        <v>42326</v>
      </c>
      <c r="J282" s="92">
        <v>42326</v>
      </c>
      <c r="K282" s="92"/>
      <c r="L282" s="64">
        <v>7</v>
      </c>
      <c r="M282" s="65" t="s">
        <v>122</v>
      </c>
      <c r="N282" s="66"/>
      <c r="O282" s="66"/>
      <c r="P282" s="66"/>
      <c r="Q282" s="66"/>
      <c r="R282" s="66"/>
      <c r="S282" s="66"/>
      <c r="T282" s="68">
        <v>6181.82</v>
      </c>
      <c r="U282" s="63"/>
      <c r="V282" s="63"/>
      <c r="W282" s="63"/>
      <c r="X282" s="63"/>
      <c r="Y282" s="63"/>
      <c r="Z282" s="63">
        <v>6181.82</v>
      </c>
      <c r="AA282" s="63"/>
      <c r="AB282" s="69">
        <v>1</v>
      </c>
      <c r="AC282" s="63"/>
      <c r="AD282" s="66"/>
      <c r="AE282" s="67"/>
      <c r="AF282" s="68">
        <v>0</v>
      </c>
      <c r="AG282" s="63"/>
      <c r="AH282" s="63"/>
      <c r="AI282" s="63"/>
      <c r="AJ282" s="63"/>
      <c r="AK282" s="63"/>
      <c r="AL282" s="63">
        <v>0</v>
      </c>
      <c r="AM282" s="63"/>
      <c r="AN282" s="69"/>
      <c r="AO282" s="63"/>
      <c r="AP282" s="63"/>
      <c r="AQ282" s="63">
        <v>0</v>
      </c>
      <c r="AR282" s="66"/>
      <c r="AS282" s="67"/>
      <c r="AT282" s="68">
        <f t="shared" si="65"/>
        <v>6181.82</v>
      </c>
      <c r="AU282" s="63"/>
      <c r="AV282" s="63">
        <f t="shared" ref="AV282:AV290" si="89">V282</f>
        <v>0</v>
      </c>
      <c r="AW282" s="63"/>
      <c r="AX282" s="63"/>
      <c r="AY282" s="63"/>
      <c r="AZ282" s="63">
        <f t="shared" ref="AZ282:AZ306" si="90">AT282-AY282-AV282-AU282</f>
        <v>6181.82</v>
      </c>
      <c r="BA282" s="63"/>
      <c r="BB282" s="69">
        <f>AB282-AP282</f>
        <v>1</v>
      </c>
      <c r="BC282" s="63"/>
      <c r="BD282" s="66"/>
      <c r="BE282" s="67"/>
      <c r="BF282" s="57"/>
      <c r="BG282" s="90"/>
      <c r="BH282" s="91"/>
      <c r="BI282" s="91"/>
      <c r="BJ282" s="73"/>
      <c r="BK282" s="73"/>
      <c r="BL282" s="73"/>
      <c r="BM282" s="73"/>
      <c r="BN282" s="73"/>
      <c r="BO282" s="73"/>
      <c r="BP282" s="73"/>
      <c r="BQ282" s="72"/>
      <c r="BR282" s="73"/>
      <c r="BS282" s="74"/>
    </row>
    <row r="283" spans="2:71" s="47" customFormat="1" ht="12.75" customHeight="1" x14ac:dyDescent="0.2">
      <c r="B283" s="62"/>
      <c r="C283" s="187" t="s">
        <v>394</v>
      </c>
      <c r="D283" s="188"/>
      <c r="E283" s="188"/>
      <c r="F283" s="188"/>
      <c r="G283" s="189"/>
      <c r="H283" s="63">
        <v>771</v>
      </c>
      <c r="I283" s="92">
        <v>42086</v>
      </c>
      <c r="J283" s="92">
        <v>42086</v>
      </c>
      <c r="K283" s="92"/>
      <c r="L283" s="64">
        <v>6</v>
      </c>
      <c r="M283" s="65" t="s">
        <v>122</v>
      </c>
      <c r="N283" s="66"/>
      <c r="O283" s="66"/>
      <c r="P283" s="66"/>
      <c r="Q283" s="66"/>
      <c r="R283" s="66"/>
      <c r="S283" s="66"/>
      <c r="T283" s="68">
        <v>8776.86</v>
      </c>
      <c r="U283" s="63"/>
      <c r="V283" s="63"/>
      <c r="W283" s="63"/>
      <c r="X283" s="63"/>
      <c r="Y283" s="63"/>
      <c r="Z283" s="63">
        <v>8776.86</v>
      </c>
      <c r="AA283" s="63"/>
      <c r="AB283" s="69">
        <v>1</v>
      </c>
      <c r="AC283" s="63"/>
      <c r="AD283" s="66"/>
      <c r="AE283" s="67"/>
      <c r="AF283" s="68">
        <v>0</v>
      </c>
      <c r="AG283" s="63"/>
      <c r="AH283" s="63"/>
      <c r="AI283" s="63"/>
      <c r="AJ283" s="63"/>
      <c r="AK283" s="63"/>
      <c r="AL283" s="63">
        <v>0</v>
      </c>
      <c r="AM283" s="63"/>
      <c r="AN283" s="69"/>
      <c r="AO283" s="63"/>
      <c r="AP283" s="63">
        <v>0</v>
      </c>
      <c r="AQ283" s="63">
        <v>0</v>
      </c>
      <c r="AR283" s="66"/>
      <c r="AS283" s="67"/>
      <c r="AT283" s="68">
        <f t="shared" si="65"/>
        <v>8776.86</v>
      </c>
      <c r="AU283" s="63"/>
      <c r="AV283" s="63">
        <f t="shared" si="89"/>
        <v>0</v>
      </c>
      <c r="AW283" s="63"/>
      <c r="AX283" s="63"/>
      <c r="AY283" s="63"/>
      <c r="AZ283" s="63">
        <f t="shared" si="90"/>
        <v>8776.86</v>
      </c>
      <c r="BA283" s="63"/>
      <c r="BB283" s="69">
        <f>AB283-AP283</f>
        <v>1</v>
      </c>
      <c r="BC283" s="63"/>
      <c r="BD283" s="66"/>
      <c r="BE283" s="67"/>
      <c r="BF283" s="57"/>
      <c r="BG283" s="90"/>
      <c r="BH283" s="91"/>
      <c r="BI283" s="91"/>
      <c r="BJ283" s="73"/>
      <c r="BK283" s="73"/>
      <c r="BL283" s="73"/>
      <c r="BM283" s="73"/>
      <c r="BN283" s="73"/>
      <c r="BO283" s="73"/>
      <c r="BP283" s="73"/>
      <c r="BQ283" s="72"/>
      <c r="BR283" s="73"/>
      <c r="BS283" s="74"/>
    </row>
    <row r="284" spans="2:71" s="47" customFormat="1" ht="13.5" customHeight="1" x14ac:dyDescent="0.2">
      <c r="B284" s="62"/>
      <c r="C284" s="190" t="s">
        <v>395</v>
      </c>
      <c r="D284" s="191"/>
      <c r="E284" s="191"/>
      <c r="F284" s="191"/>
      <c r="G284" s="192"/>
      <c r="H284" s="63"/>
      <c r="I284" s="63"/>
      <c r="J284" s="63"/>
      <c r="K284" s="63"/>
      <c r="L284" s="64"/>
      <c r="M284" s="65"/>
      <c r="N284" s="66"/>
      <c r="O284" s="66"/>
      <c r="P284" s="66"/>
      <c r="Q284" s="66"/>
      <c r="R284" s="66"/>
      <c r="S284" s="66"/>
      <c r="T284" s="68"/>
      <c r="U284" s="63"/>
      <c r="V284" s="63"/>
      <c r="W284" s="63"/>
      <c r="X284" s="63"/>
      <c r="Y284" s="63"/>
      <c r="Z284" s="63"/>
      <c r="AA284" s="63"/>
      <c r="AB284" s="69">
        <f>V284+Z284</f>
        <v>0</v>
      </c>
      <c r="AC284" s="63"/>
      <c r="AD284" s="66"/>
      <c r="AE284" s="67"/>
      <c r="AF284" s="68"/>
      <c r="AG284" s="63"/>
      <c r="AH284" s="63"/>
      <c r="AI284" s="63"/>
      <c r="AJ284" s="63"/>
      <c r="AK284" s="63"/>
      <c r="AL284" s="63"/>
      <c r="AM284" s="63"/>
      <c r="AN284" s="69"/>
      <c r="AO284" s="63"/>
      <c r="AP284" s="63"/>
      <c r="AQ284" s="63"/>
      <c r="AR284" s="66"/>
      <c r="AS284" s="67"/>
      <c r="AT284" s="68">
        <f t="shared" si="65"/>
        <v>0</v>
      </c>
      <c r="AU284" s="63"/>
      <c r="AV284" s="63">
        <f t="shared" si="89"/>
        <v>0</v>
      </c>
      <c r="AW284" s="63"/>
      <c r="AX284" s="63"/>
      <c r="AY284" s="63"/>
      <c r="AZ284" s="63"/>
      <c r="BA284" s="63"/>
      <c r="BB284" s="69">
        <f>AV284+AZ284</f>
        <v>0</v>
      </c>
      <c r="BC284" s="63"/>
      <c r="BD284" s="66"/>
      <c r="BE284" s="67"/>
      <c r="BF284" s="57"/>
      <c r="BG284" s="90"/>
      <c r="BH284" s="91"/>
      <c r="BI284" s="91"/>
      <c r="BJ284" s="73"/>
      <c r="BK284" s="73"/>
      <c r="BL284" s="73"/>
      <c r="BM284" s="73"/>
      <c r="BN284" s="73"/>
      <c r="BO284" s="73"/>
      <c r="BP284" s="73"/>
      <c r="BQ284" s="72"/>
      <c r="BR284" s="73"/>
      <c r="BS284" s="74"/>
    </row>
    <row r="285" spans="2:71" s="47" customFormat="1" ht="12.75" customHeight="1" x14ac:dyDescent="0.2">
      <c r="B285" s="62"/>
      <c r="C285" s="187" t="s">
        <v>396</v>
      </c>
      <c r="D285" s="188"/>
      <c r="E285" s="188"/>
      <c r="F285" s="188"/>
      <c r="G285" s="189"/>
      <c r="H285" s="63">
        <v>768</v>
      </c>
      <c r="I285" s="92">
        <v>41955</v>
      </c>
      <c r="J285" s="92">
        <v>41955</v>
      </c>
      <c r="K285" s="92"/>
      <c r="L285" s="64">
        <v>6</v>
      </c>
      <c r="M285" s="65" t="s">
        <v>122</v>
      </c>
      <c r="N285" s="66"/>
      <c r="O285" s="66"/>
      <c r="P285" s="66"/>
      <c r="Q285" s="66"/>
      <c r="R285" s="66"/>
      <c r="S285" s="66"/>
      <c r="T285" s="68">
        <v>14098.03</v>
      </c>
      <c r="U285" s="63"/>
      <c r="V285" s="63"/>
      <c r="W285" s="63"/>
      <c r="X285" s="63"/>
      <c r="Y285" s="63"/>
      <c r="Z285" s="63">
        <v>14098.03</v>
      </c>
      <c r="AA285" s="63"/>
      <c r="AB285" s="69">
        <v>0.28999999999999998</v>
      </c>
      <c r="AC285" s="63"/>
      <c r="AD285" s="66"/>
      <c r="AE285" s="67"/>
      <c r="AF285" s="68">
        <v>0</v>
      </c>
      <c r="AG285" s="63"/>
      <c r="AH285" s="63"/>
      <c r="AI285" s="63"/>
      <c r="AJ285" s="63"/>
      <c r="AK285" s="63"/>
      <c r="AL285" s="63">
        <v>0</v>
      </c>
      <c r="AM285" s="63"/>
      <c r="AN285" s="69"/>
      <c r="AO285" s="63"/>
      <c r="AP285" s="63">
        <v>0</v>
      </c>
      <c r="AQ285" s="63">
        <v>0</v>
      </c>
      <c r="AR285" s="66"/>
      <c r="AS285" s="67"/>
      <c r="AT285" s="68">
        <f t="shared" si="65"/>
        <v>14098.03</v>
      </c>
      <c r="AU285" s="63"/>
      <c r="AV285" s="63">
        <f t="shared" si="89"/>
        <v>0</v>
      </c>
      <c r="AW285" s="63"/>
      <c r="AX285" s="63"/>
      <c r="AY285" s="63"/>
      <c r="AZ285" s="63">
        <f t="shared" si="90"/>
        <v>14098.03</v>
      </c>
      <c r="BA285" s="63"/>
      <c r="BB285" s="69">
        <f>AB285-AP285</f>
        <v>0.28999999999999998</v>
      </c>
      <c r="BC285" s="63"/>
      <c r="BD285" s="66"/>
      <c r="BE285" s="67"/>
      <c r="BF285" s="57"/>
      <c r="BG285" s="90"/>
      <c r="BH285" s="91"/>
      <c r="BI285" s="91"/>
      <c r="BJ285" s="73"/>
      <c r="BK285" s="73"/>
      <c r="BL285" s="73"/>
      <c r="BM285" s="73"/>
      <c r="BN285" s="73"/>
      <c r="BO285" s="73"/>
      <c r="BP285" s="73"/>
      <c r="BQ285" s="72"/>
      <c r="BR285" s="73"/>
      <c r="BS285" s="74"/>
    </row>
    <row r="286" spans="2:71" s="47" customFormat="1" ht="12.75" customHeight="1" x14ac:dyDescent="0.2">
      <c r="B286" s="62"/>
      <c r="C286" s="187" t="s">
        <v>397</v>
      </c>
      <c r="D286" s="188"/>
      <c r="E286" s="188"/>
      <c r="F286" s="188"/>
      <c r="G286" s="189"/>
      <c r="H286" s="63">
        <v>728</v>
      </c>
      <c r="I286" s="92">
        <v>41030</v>
      </c>
      <c r="J286" s="92">
        <v>41030</v>
      </c>
      <c r="K286" s="92"/>
      <c r="L286" s="64">
        <v>10</v>
      </c>
      <c r="M286" s="65" t="s">
        <v>122</v>
      </c>
      <c r="N286" s="66"/>
      <c r="O286" s="66"/>
      <c r="P286" s="66"/>
      <c r="Q286" s="66"/>
      <c r="R286" s="66"/>
      <c r="S286" s="66"/>
      <c r="T286" s="68">
        <v>21750.48</v>
      </c>
      <c r="U286" s="63"/>
      <c r="V286" s="63"/>
      <c r="W286" s="63"/>
      <c r="X286" s="63"/>
      <c r="Y286" s="63"/>
      <c r="Z286" s="63">
        <v>21750.48</v>
      </c>
      <c r="AA286" s="63"/>
      <c r="AB286" s="69">
        <v>0.28999999999999998</v>
      </c>
      <c r="AC286" s="63"/>
      <c r="AD286" s="66"/>
      <c r="AE286" s="67"/>
      <c r="AF286" s="68">
        <v>0</v>
      </c>
      <c r="AG286" s="63"/>
      <c r="AH286" s="63"/>
      <c r="AI286" s="63"/>
      <c r="AJ286" s="63"/>
      <c r="AK286" s="63"/>
      <c r="AL286" s="63">
        <v>0</v>
      </c>
      <c r="AM286" s="63"/>
      <c r="AN286" s="69"/>
      <c r="AO286" s="63"/>
      <c r="AP286" s="63">
        <v>0</v>
      </c>
      <c r="AQ286" s="63">
        <v>0</v>
      </c>
      <c r="AR286" s="66"/>
      <c r="AS286" s="67"/>
      <c r="AT286" s="68">
        <f t="shared" si="65"/>
        <v>21750.48</v>
      </c>
      <c r="AU286" s="63"/>
      <c r="AV286" s="63">
        <f t="shared" si="89"/>
        <v>0</v>
      </c>
      <c r="AW286" s="63"/>
      <c r="AX286" s="63"/>
      <c r="AY286" s="63"/>
      <c r="AZ286" s="63">
        <f>AT286-AY286-AV286-AU286</f>
        <v>21750.48</v>
      </c>
      <c r="BA286" s="63"/>
      <c r="BB286" s="69">
        <f>AB286-AQ286</f>
        <v>0.28999999999999998</v>
      </c>
      <c r="BC286" s="63"/>
      <c r="BD286" s="66"/>
      <c r="BE286" s="67"/>
      <c r="BF286" s="57"/>
      <c r="BG286" s="90"/>
      <c r="BH286" s="91"/>
      <c r="BI286" s="91"/>
      <c r="BJ286" s="73"/>
      <c r="BK286" s="73"/>
      <c r="BL286" s="73"/>
      <c r="BM286" s="73"/>
      <c r="BN286" s="73"/>
      <c r="BO286" s="73"/>
      <c r="BP286" s="73"/>
      <c r="BQ286" s="72"/>
      <c r="BR286" s="73"/>
      <c r="BS286" s="74"/>
    </row>
    <row r="287" spans="2:71" s="47" customFormat="1" ht="12.75" customHeight="1" x14ac:dyDescent="0.2">
      <c r="B287" s="62"/>
      <c r="C287" s="187" t="s">
        <v>398</v>
      </c>
      <c r="D287" s="188"/>
      <c r="E287" s="188"/>
      <c r="F287" s="188"/>
      <c r="G287" s="189"/>
      <c r="H287" s="63">
        <v>805</v>
      </c>
      <c r="I287" s="92">
        <v>44200</v>
      </c>
      <c r="J287" s="92">
        <v>44200</v>
      </c>
      <c r="K287" s="92"/>
      <c r="L287" s="64">
        <v>15</v>
      </c>
      <c r="M287" s="65" t="s">
        <v>122</v>
      </c>
      <c r="N287" s="66"/>
      <c r="O287" s="66"/>
      <c r="P287" s="66"/>
      <c r="Q287" s="66"/>
      <c r="R287" s="66"/>
      <c r="S287" s="66"/>
      <c r="T287" s="68">
        <v>3770</v>
      </c>
      <c r="U287" s="63"/>
      <c r="V287" s="63"/>
      <c r="W287" s="63"/>
      <c r="X287" s="63"/>
      <c r="Y287" s="63"/>
      <c r="Z287" s="63">
        <v>3770</v>
      </c>
      <c r="AA287" s="63"/>
      <c r="AB287" s="69">
        <v>2785.82</v>
      </c>
      <c r="AC287" s="63"/>
      <c r="AD287" s="66"/>
      <c r="AE287" s="67"/>
      <c r="AF287" s="68">
        <v>0</v>
      </c>
      <c r="AG287" s="63"/>
      <c r="AH287" s="63">
        <f>AF287</f>
        <v>0</v>
      </c>
      <c r="AI287" s="63"/>
      <c r="AJ287" s="63"/>
      <c r="AK287" s="63"/>
      <c r="AL287" s="63">
        <v>0</v>
      </c>
      <c r="AM287" s="63"/>
      <c r="AN287" s="69"/>
      <c r="AO287" s="63"/>
      <c r="AP287" s="63">
        <v>251.28</v>
      </c>
      <c r="AQ287" s="63">
        <v>0</v>
      </c>
      <c r="AR287" s="66"/>
      <c r="AS287" s="67"/>
      <c r="AT287" s="68">
        <f t="shared" si="65"/>
        <v>3770</v>
      </c>
      <c r="AU287" s="63"/>
      <c r="AV287" s="63">
        <f t="shared" si="89"/>
        <v>0</v>
      </c>
      <c r="AW287" s="63"/>
      <c r="AX287" s="63"/>
      <c r="AY287" s="63"/>
      <c r="AZ287" s="63">
        <f>AT287-AY287-AV287-AU287</f>
        <v>3770</v>
      </c>
      <c r="BA287" s="63"/>
      <c r="BB287" s="69">
        <f>AB287-AP287</f>
        <v>2534.54</v>
      </c>
      <c r="BC287" s="63"/>
      <c r="BD287" s="66"/>
      <c r="BE287" s="67"/>
      <c r="BF287" s="57"/>
      <c r="BG287" s="90"/>
      <c r="BH287" s="91"/>
      <c r="BI287" s="91"/>
      <c r="BJ287" s="73"/>
      <c r="BK287" s="73"/>
      <c r="BL287" s="73"/>
      <c r="BM287" s="73"/>
      <c r="BN287" s="73"/>
      <c r="BO287" s="73"/>
      <c r="BP287" s="73"/>
      <c r="BQ287" s="72"/>
      <c r="BR287" s="73"/>
      <c r="BS287" s="74"/>
    </row>
    <row r="288" spans="2:71" s="47" customFormat="1" ht="12.75" customHeight="1" x14ac:dyDescent="0.2">
      <c r="B288" s="62"/>
      <c r="C288" s="187" t="s">
        <v>399</v>
      </c>
      <c r="D288" s="188"/>
      <c r="E288" s="188"/>
      <c r="F288" s="188"/>
      <c r="G288" s="189"/>
      <c r="H288" s="63">
        <v>806</v>
      </c>
      <c r="I288" s="92">
        <v>44200</v>
      </c>
      <c r="J288" s="92">
        <v>44200</v>
      </c>
      <c r="K288" s="92"/>
      <c r="L288" s="64">
        <v>15</v>
      </c>
      <c r="M288" s="65" t="s">
        <v>122</v>
      </c>
      <c r="N288" s="66"/>
      <c r="O288" s="66"/>
      <c r="P288" s="66"/>
      <c r="Q288" s="66"/>
      <c r="R288" s="66"/>
      <c r="S288" s="66"/>
      <c r="T288" s="68">
        <v>2770</v>
      </c>
      <c r="U288" s="63"/>
      <c r="V288" s="63"/>
      <c r="W288" s="63"/>
      <c r="X288" s="63"/>
      <c r="Y288" s="63"/>
      <c r="Z288" s="63">
        <v>2770</v>
      </c>
      <c r="AA288" s="63"/>
      <c r="AB288" s="69">
        <v>2047.14</v>
      </c>
      <c r="AC288" s="63"/>
      <c r="AD288" s="66"/>
      <c r="AE288" s="67"/>
      <c r="AF288" s="68">
        <v>0</v>
      </c>
      <c r="AG288" s="63"/>
      <c r="AH288" s="63">
        <f>AF288</f>
        <v>0</v>
      </c>
      <c r="AI288" s="63"/>
      <c r="AJ288" s="63"/>
      <c r="AK288" s="63"/>
      <c r="AL288" s="63">
        <v>0</v>
      </c>
      <c r="AM288" s="63"/>
      <c r="AN288" s="69"/>
      <c r="AO288" s="63"/>
      <c r="AP288" s="63">
        <v>184.56</v>
      </c>
      <c r="AQ288" s="63">
        <v>0</v>
      </c>
      <c r="AR288" s="66"/>
      <c r="AS288" s="67"/>
      <c r="AT288" s="68">
        <f t="shared" si="65"/>
        <v>2770</v>
      </c>
      <c r="AU288" s="63"/>
      <c r="AV288" s="63">
        <f t="shared" si="89"/>
        <v>0</v>
      </c>
      <c r="AW288" s="63"/>
      <c r="AX288" s="63"/>
      <c r="AY288" s="63"/>
      <c r="AZ288" s="63">
        <f>AT288-AY288-AV288-AU288</f>
        <v>2770</v>
      </c>
      <c r="BA288" s="63"/>
      <c r="BB288" s="69">
        <f>AB288-AP288</f>
        <v>1862.5800000000002</v>
      </c>
      <c r="BC288" s="63"/>
      <c r="BD288" s="66"/>
      <c r="BE288" s="67"/>
      <c r="BF288" s="57"/>
      <c r="BG288" s="90"/>
      <c r="BH288" s="91"/>
      <c r="BI288" s="91"/>
      <c r="BJ288" s="73"/>
      <c r="BK288" s="73"/>
      <c r="BL288" s="73"/>
      <c r="BM288" s="73"/>
      <c r="BN288" s="73"/>
      <c r="BO288" s="73"/>
      <c r="BP288" s="73"/>
      <c r="BQ288" s="72"/>
      <c r="BR288" s="73"/>
      <c r="BS288" s="74"/>
    </row>
    <row r="289" spans="2:71" s="47" customFormat="1" ht="13.5" customHeight="1" x14ac:dyDescent="0.2">
      <c r="B289" s="62"/>
      <c r="C289" s="187" t="s">
        <v>400</v>
      </c>
      <c r="D289" s="188"/>
      <c r="E289" s="188"/>
      <c r="F289" s="188"/>
      <c r="G289" s="189"/>
      <c r="H289" s="63">
        <v>767</v>
      </c>
      <c r="I289" s="92">
        <v>41953</v>
      </c>
      <c r="J289" s="92">
        <v>41953</v>
      </c>
      <c r="K289" s="92"/>
      <c r="L289" s="64">
        <v>6</v>
      </c>
      <c r="M289" s="65" t="s">
        <v>122</v>
      </c>
      <c r="N289" s="66"/>
      <c r="O289" s="66"/>
      <c r="P289" s="66"/>
      <c r="Q289" s="66"/>
      <c r="R289" s="66"/>
      <c r="S289" s="66"/>
      <c r="T289" s="68">
        <v>12279.89</v>
      </c>
      <c r="U289" s="63"/>
      <c r="V289" s="63"/>
      <c r="W289" s="63"/>
      <c r="X289" s="63"/>
      <c r="Y289" s="63"/>
      <c r="Z289" s="63">
        <v>12279.89</v>
      </c>
      <c r="AA289" s="63"/>
      <c r="AB289" s="69">
        <v>0.28999999999999998</v>
      </c>
      <c r="AC289" s="63"/>
      <c r="AD289" s="66"/>
      <c r="AE289" s="67"/>
      <c r="AF289" s="68">
        <v>0</v>
      </c>
      <c r="AG289" s="63"/>
      <c r="AH289" s="63"/>
      <c r="AI289" s="63"/>
      <c r="AJ289" s="63"/>
      <c r="AK289" s="63"/>
      <c r="AL289" s="63">
        <v>0</v>
      </c>
      <c r="AM289" s="63"/>
      <c r="AN289" s="69"/>
      <c r="AO289" s="63"/>
      <c r="AP289" s="63">
        <v>0</v>
      </c>
      <c r="AQ289" s="63">
        <v>0</v>
      </c>
      <c r="AR289" s="66"/>
      <c r="AS289" s="67"/>
      <c r="AT289" s="68">
        <f t="shared" si="65"/>
        <v>12279.89</v>
      </c>
      <c r="AU289" s="63"/>
      <c r="AV289" s="63">
        <f t="shared" si="89"/>
        <v>0</v>
      </c>
      <c r="AW289" s="63"/>
      <c r="AX289" s="63"/>
      <c r="AY289" s="63"/>
      <c r="AZ289" s="63">
        <f t="shared" si="90"/>
        <v>12279.89</v>
      </c>
      <c r="BA289" s="63"/>
      <c r="BB289" s="69">
        <f>AB289-AP289</f>
        <v>0.28999999999999998</v>
      </c>
      <c r="BC289" s="63"/>
      <c r="BD289" s="66"/>
      <c r="BE289" s="67"/>
      <c r="BF289" s="57"/>
      <c r="BG289" s="90"/>
      <c r="BH289" s="91"/>
      <c r="BI289" s="91"/>
      <c r="BJ289" s="73"/>
      <c r="BK289" s="73"/>
      <c r="BL289" s="73"/>
      <c r="BM289" s="73"/>
      <c r="BN289" s="73"/>
      <c r="BO289" s="73"/>
      <c r="BP289" s="73"/>
      <c r="BQ289" s="72"/>
      <c r="BR289" s="73"/>
      <c r="BS289" s="74"/>
    </row>
    <row r="290" spans="2:71" s="47" customFormat="1" ht="13.5" customHeight="1" x14ac:dyDescent="0.2">
      <c r="B290" s="62"/>
      <c r="C290" s="187" t="s">
        <v>401</v>
      </c>
      <c r="D290" s="188"/>
      <c r="E290" s="188"/>
      <c r="F290" s="188"/>
      <c r="G290" s="189"/>
      <c r="H290" s="63">
        <v>793</v>
      </c>
      <c r="I290" s="92">
        <v>43076</v>
      </c>
      <c r="J290" s="92">
        <v>43076</v>
      </c>
      <c r="K290" s="92"/>
      <c r="L290" s="64">
        <v>8</v>
      </c>
      <c r="M290" s="65" t="s">
        <v>122</v>
      </c>
      <c r="N290" s="66"/>
      <c r="O290" s="66"/>
      <c r="P290" s="66"/>
      <c r="Q290" s="66"/>
      <c r="R290" s="66"/>
      <c r="S290" s="66"/>
      <c r="T290" s="68">
        <v>66860</v>
      </c>
      <c r="U290" s="63"/>
      <c r="V290" s="63"/>
      <c r="W290" s="63"/>
      <c r="X290" s="63"/>
      <c r="Y290" s="63"/>
      <c r="Z290" s="63">
        <v>66860</v>
      </c>
      <c r="AA290" s="63"/>
      <c r="AB290" s="69">
        <v>17412.05</v>
      </c>
      <c r="AC290" s="63"/>
      <c r="AD290" s="66"/>
      <c r="AE290" s="67"/>
      <c r="AF290" s="68">
        <v>0</v>
      </c>
      <c r="AG290" s="63"/>
      <c r="AH290" s="63">
        <f>AF290</f>
        <v>0</v>
      </c>
      <c r="AI290" s="63"/>
      <c r="AJ290" s="63"/>
      <c r="AK290" s="63"/>
      <c r="AL290" s="63">
        <v>0</v>
      </c>
      <c r="AM290" s="63"/>
      <c r="AN290" s="69"/>
      <c r="AO290" s="63"/>
      <c r="AP290" s="63">
        <v>8357.4</v>
      </c>
      <c r="AQ290" s="63">
        <v>0</v>
      </c>
      <c r="AR290" s="66"/>
      <c r="AS290" s="67"/>
      <c r="AT290" s="68">
        <f t="shared" si="65"/>
        <v>66860</v>
      </c>
      <c r="AU290" s="63"/>
      <c r="AV290" s="63">
        <f t="shared" si="89"/>
        <v>0</v>
      </c>
      <c r="AW290" s="63"/>
      <c r="AX290" s="63"/>
      <c r="AY290" s="63"/>
      <c r="AZ290" s="63">
        <f t="shared" si="90"/>
        <v>66860</v>
      </c>
      <c r="BA290" s="63"/>
      <c r="BB290" s="69">
        <v>697.25</v>
      </c>
      <c r="BC290" s="63"/>
      <c r="BD290" s="66"/>
      <c r="BE290" s="67"/>
      <c r="BF290" s="57"/>
      <c r="BG290" s="90"/>
      <c r="BH290" s="91"/>
      <c r="BI290" s="91"/>
      <c r="BJ290" s="73"/>
      <c r="BK290" s="73"/>
      <c r="BL290" s="73"/>
      <c r="BM290" s="73"/>
      <c r="BN290" s="73"/>
      <c r="BO290" s="73"/>
      <c r="BP290" s="73"/>
      <c r="BQ290" s="72"/>
      <c r="BR290" s="73"/>
      <c r="BS290" s="74"/>
    </row>
    <row r="291" spans="2:71" s="47" customFormat="1" ht="13.5" customHeight="1" x14ac:dyDescent="0.2">
      <c r="B291" s="62"/>
      <c r="C291" s="187" t="s">
        <v>402</v>
      </c>
      <c r="D291" s="188"/>
      <c r="E291" s="188"/>
      <c r="F291" s="188"/>
      <c r="G291" s="189"/>
      <c r="H291" s="63">
        <v>857</v>
      </c>
      <c r="I291" s="92">
        <v>44769</v>
      </c>
      <c r="J291" s="92">
        <v>44769</v>
      </c>
      <c r="K291" s="92"/>
      <c r="L291" s="64">
        <v>8</v>
      </c>
      <c r="M291" s="65" t="s">
        <v>122</v>
      </c>
      <c r="N291" s="66"/>
      <c r="O291" s="66"/>
      <c r="P291" s="66"/>
      <c r="Q291" s="66"/>
      <c r="R291" s="66"/>
      <c r="S291" s="66"/>
      <c r="T291" s="68">
        <v>14876.04</v>
      </c>
      <c r="U291" s="63"/>
      <c r="V291" s="63"/>
      <c r="W291" s="63"/>
      <c r="X291" s="63"/>
      <c r="Y291" s="63"/>
      <c r="Z291" s="63">
        <v>14876.04</v>
      </c>
      <c r="AA291" s="63"/>
      <c r="AB291" s="69">
        <v>10382.49</v>
      </c>
      <c r="AC291" s="63">
        <v>0</v>
      </c>
      <c r="AD291" s="66">
        <v>0</v>
      </c>
      <c r="AE291" s="67">
        <v>0</v>
      </c>
      <c r="AF291" s="68">
        <v>0</v>
      </c>
      <c r="AG291" s="63"/>
      <c r="AH291" s="63"/>
      <c r="AI291" s="63"/>
      <c r="AJ291" s="63"/>
      <c r="AK291" s="63"/>
      <c r="AL291" s="63">
        <v>0</v>
      </c>
      <c r="AM291" s="63"/>
      <c r="AN291" s="69"/>
      <c r="AO291" s="63">
        <v>0</v>
      </c>
      <c r="AP291" s="63">
        <v>1859.4</v>
      </c>
      <c r="AQ291" s="63"/>
      <c r="AR291" s="66"/>
      <c r="AS291" s="67"/>
      <c r="AT291" s="68">
        <f t="shared" si="65"/>
        <v>14876.04</v>
      </c>
      <c r="AU291" s="63"/>
      <c r="AV291" s="63">
        <v>0</v>
      </c>
      <c r="AW291" s="63"/>
      <c r="AX291" s="63"/>
      <c r="AY291" s="63"/>
      <c r="AZ291" s="63">
        <v>14876.04</v>
      </c>
      <c r="BA291" s="63"/>
      <c r="BB291" s="69">
        <f>AB291-AP291</f>
        <v>8523.09</v>
      </c>
      <c r="BC291" s="63"/>
      <c r="BD291" s="66"/>
      <c r="BE291" s="67"/>
      <c r="BF291" s="57"/>
      <c r="BG291" s="90"/>
      <c r="BH291" s="91"/>
      <c r="BI291" s="91"/>
      <c r="BJ291" s="73"/>
      <c r="BK291" s="73"/>
      <c r="BL291" s="73"/>
      <c r="BM291" s="73"/>
      <c r="BN291" s="73"/>
      <c r="BO291" s="73"/>
      <c r="BP291" s="73"/>
      <c r="BQ291" s="72"/>
      <c r="BR291" s="73"/>
      <c r="BS291" s="74"/>
    </row>
    <row r="292" spans="2:71" s="47" customFormat="1" ht="13.5" customHeight="1" x14ac:dyDescent="0.2">
      <c r="B292" s="62"/>
      <c r="C292" s="187" t="s">
        <v>403</v>
      </c>
      <c r="D292" s="188"/>
      <c r="E292" s="188"/>
      <c r="F292" s="188"/>
      <c r="G292" s="189"/>
      <c r="H292" s="63">
        <v>859</v>
      </c>
      <c r="I292" s="92">
        <v>44832</v>
      </c>
      <c r="J292" s="92">
        <v>44832</v>
      </c>
      <c r="K292" s="92"/>
      <c r="L292" s="64">
        <v>10</v>
      </c>
      <c r="M292" s="65" t="s">
        <v>119</v>
      </c>
      <c r="N292" s="66"/>
      <c r="O292" s="66" t="s">
        <v>163</v>
      </c>
      <c r="P292" s="66"/>
      <c r="Q292" s="66"/>
      <c r="R292" s="66"/>
      <c r="S292" s="66"/>
      <c r="T292" s="68">
        <v>25600</v>
      </c>
      <c r="U292" s="63"/>
      <c r="V292" s="63"/>
      <c r="W292" s="63"/>
      <c r="X292" s="63"/>
      <c r="Y292" s="63"/>
      <c r="Z292" s="63">
        <v>25600</v>
      </c>
      <c r="AA292" s="63"/>
      <c r="AB292" s="69">
        <v>0</v>
      </c>
      <c r="AC292" s="63">
        <v>25600</v>
      </c>
      <c r="AD292" s="66">
        <f>AC292-AE292</f>
        <v>5759.91</v>
      </c>
      <c r="AE292" s="67">
        <v>19840.09</v>
      </c>
      <c r="AF292" s="68">
        <v>0</v>
      </c>
      <c r="AG292" s="63"/>
      <c r="AH292" s="63"/>
      <c r="AI292" s="63"/>
      <c r="AJ292" s="63"/>
      <c r="AK292" s="63"/>
      <c r="AL292" s="63">
        <v>0</v>
      </c>
      <c r="AM292" s="63"/>
      <c r="AN292" s="69"/>
      <c r="AO292" s="63">
        <f>AR292</f>
        <v>2559.96</v>
      </c>
      <c r="AP292" s="63"/>
      <c r="AQ292" s="63"/>
      <c r="AR292" s="66">
        <v>2559.96</v>
      </c>
      <c r="AS292" s="67">
        <f>-AR292</f>
        <v>-2559.96</v>
      </c>
      <c r="AT292" s="68">
        <f t="shared" si="65"/>
        <v>25600</v>
      </c>
      <c r="AU292" s="63"/>
      <c r="AV292" s="63"/>
      <c r="AW292" s="63"/>
      <c r="AX292" s="63"/>
      <c r="AY292" s="63"/>
      <c r="AZ292" s="63">
        <v>25600</v>
      </c>
      <c r="BA292" s="63"/>
      <c r="BB292" s="69"/>
      <c r="BC292" s="63">
        <f>AT292</f>
        <v>25600</v>
      </c>
      <c r="BD292" s="66">
        <f>BC292-BE292</f>
        <v>8319.869999999999</v>
      </c>
      <c r="BE292" s="67">
        <f>AE292+AF292-AR292</f>
        <v>17280.13</v>
      </c>
      <c r="BF292" s="57"/>
      <c r="BG292" s="90">
        <f>BE292</f>
        <v>17280.13</v>
      </c>
      <c r="BH292" s="91"/>
      <c r="BI292" s="91"/>
      <c r="BJ292" s="73"/>
      <c r="BK292" s="73"/>
      <c r="BL292" s="73"/>
      <c r="BM292" s="73"/>
      <c r="BN292" s="73"/>
      <c r="BO292" s="73"/>
      <c r="BP292" s="73"/>
      <c r="BQ292" s="72"/>
      <c r="BR292" s="73"/>
      <c r="BS292" s="74"/>
    </row>
    <row r="293" spans="2:71" s="47" customFormat="1" ht="12.75" customHeight="1" x14ac:dyDescent="0.2">
      <c r="B293" s="48"/>
      <c r="C293" s="187" t="s">
        <v>404</v>
      </c>
      <c r="D293" s="188"/>
      <c r="E293" s="188"/>
      <c r="F293" s="188"/>
      <c r="G293" s="189"/>
      <c r="H293" s="63">
        <v>873</v>
      </c>
      <c r="I293" s="92">
        <v>44846</v>
      </c>
      <c r="J293" s="92">
        <v>44846</v>
      </c>
      <c r="K293" s="92"/>
      <c r="L293" s="64">
        <v>8</v>
      </c>
      <c r="M293" s="65" t="s">
        <v>122</v>
      </c>
      <c r="N293" s="66"/>
      <c r="O293" s="66"/>
      <c r="P293" s="66"/>
      <c r="Q293" s="66"/>
      <c r="R293" s="66"/>
      <c r="S293" s="66"/>
      <c r="T293" s="68">
        <v>14000</v>
      </c>
      <c r="U293" s="63"/>
      <c r="V293" s="63"/>
      <c r="W293" s="63"/>
      <c r="X293" s="63"/>
      <c r="Y293" s="63"/>
      <c r="Z293" s="63">
        <v>14000</v>
      </c>
      <c r="AA293" s="63"/>
      <c r="AB293" s="69">
        <v>10208.68</v>
      </c>
      <c r="AC293" s="63"/>
      <c r="AD293" s="66"/>
      <c r="AE293" s="67"/>
      <c r="AF293" s="68">
        <v>0</v>
      </c>
      <c r="AG293" s="63"/>
      <c r="AH293" s="63"/>
      <c r="AI293" s="63"/>
      <c r="AJ293" s="63"/>
      <c r="AK293" s="63"/>
      <c r="AL293" s="63">
        <v>0</v>
      </c>
      <c r="AM293" s="63"/>
      <c r="AN293" s="69"/>
      <c r="AO293" s="69"/>
      <c r="AP293" s="69">
        <v>1749.84</v>
      </c>
      <c r="AQ293" s="63"/>
      <c r="AR293" s="66"/>
      <c r="AS293" s="67"/>
      <c r="AT293" s="68">
        <f t="shared" si="65"/>
        <v>14000</v>
      </c>
      <c r="AU293" s="63"/>
      <c r="AV293" s="63"/>
      <c r="AW293" s="63"/>
      <c r="AX293" s="63"/>
      <c r="AY293" s="63"/>
      <c r="AZ293" s="63">
        <v>14000</v>
      </c>
      <c r="BA293" s="63"/>
      <c r="BB293" s="69">
        <f>AB293-AP293</f>
        <v>8458.84</v>
      </c>
      <c r="BC293" s="63"/>
      <c r="BD293" s="66"/>
      <c r="BE293" s="67"/>
      <c r="BF293" s="57"/>
      <c r="BG293" s="90"/>
      <c r="BH293" s="91"/>
      <c r="BI293" s="91"/>
      <c r="BJ293" s="73"/>
      <c r="BK293" s="73"/>
      <c r="BL293" s="73"/>
      <c r="BM293" s="73"/>
      <c r="BN293" s="73"/>
      <c r="BO293" s="73"/>
      <c r="BP293" s="73"/>
      <c r="BQ293" s="72"/>
      <c r="BR293" s="73"/>
      <c r="BS293" s="74"/>
    </row>
    <row r="294" spans="2:71" s="47" customFormat="1" ht="13.5" customHeight="1" x14ac:dyDescent="0.2">
      <c r="B294" s="62"/>
      <c r="C294" s="187" t="s">
        <v>405</v>
      </c>
      <c r="D294" s="188"/>
      <c r="E294" s="188"/>
      <c r="F294" s="188"/>
      <c r="G294" s="189"/>
      <c r="H294" s="63">
        <v>827</v>
      </c>
      <c r="I294" s="92">
        <v>44167</v>
      </c>
      <c r="J294" s="92">
        <v>44167</v>
      </c>
      <c r="K294" s="92"/>
      <c r="L294" s="64">
        <v>10</v>
      </c>
      <c r="M294" s="65" t="s">
        <v>122</v>
      </c>
      <c r="N294" s="66"/>
      <c r="O294" s="66"/>
      <c r="P294" s="66"/>
      <c r="Q294" s="66"/>
      <c r="R294" s="66"/>
      <c r="S294" s="66"/>
      <c r="T294" s="68">
        <v>1677.69</v>
      </c>
      <c r="U294" s="63"/>
      <c r="V294" s="63"/>
      <c r="W294" s="63"/>
      <c r="X294" s="63"/>
      <c r="Y294" s="63"/>
      <c r="Z294" s="63">
        <v>1677.69</v>
      </c>
      <c r="AA294" s="63"/>
      <c r="AB294" s="69">
        <v>1007.13</v>
      </c>
      <c r="AC294" s="63"/>
      <c r="AD294" s="66"/>
      <c r="AE294" s="67"/>
      <c r="AF294" s="68">
        <v>0</v>
      </c>
      <c r="AG294" s="63"/>
      <c r="AH294" s="63">
        <f>AF294</f>
        <v>0</v>
      </c>
      <c r="AI294" s="63"/>
      <c r="AJ294" s="63"/>
      <c r="AK294" s="63"/>
      <c r="AL294" s="63"/>
      <c r="AM294" s="63"/>
      <c r="AN294" s="69"/>
      <c r="AO294" s="63"/>
      <c r="AP294" s="63">
        <v>167.64</v>
      </c>
      <c r="AQ294" s="63"/>
      <c r="AR294" s="66"/>
      <c r="AS294" s="67"/>
      <c r="AT294" s="68">
        <f t="shared" ref="AT294:AT306" si="91">T294+AF294</f>
        <v>1677.69</v>
      </c>
      <c r="AU294" s="63"/>
      <c r="AV294" s="63">
        <f>V294</f>
        <v>0</v>
      </c>
      <c r="AW294" s="63"/>
      <c r="AX294" s="63"/>
      <c r="AY294" s="63"/>
      <c r="AZ294" s="63">
        <f t="shared" si="90"/>
        <v>1677.69</v>
      </c>
      <c r="BA294" s="63"/>
      <c r="BB294" s="69">
        <f>AB294-AP294</f>
        <v>839.49</v>
      </c>
      <c r="BC294" s="63"/>
      <c r="BD294" s="66"/>
      <c r="BE294" s="67"/>
      <c r="BF294" s="57"/>
      <c r="BG294" s="90"/>
      <c r="BH294" s="91"/>
      <c r="BI294" s="91"/>
      <c r="BJ294" s="73"/>
      <c r="BK294" s="73"/>
      <c r="BL294" s="73"/>
      <c r="BM294" s="73"/>
      <c r="BN294" s="73"/>
      <c r="BO294" s="73"/>
      <c r="BP294" s="73"/>
      <c r="BQ294" s="72"/>
      <c r="BR294" s="73"/>
      <c r="BS294" s="74"/>
    </row>
    <row r="295" spans="2:71" s="47" customFormat="1" ht="13.5" customHeight="1" x14ac:dyDescent="0.2">
      <c r="B295" s="62"/>
      <c r="C295" s="187" t="s">
        <v>406</v>
      </c>
      <c r="D295" s="188"/>
      <c r="E295" s="188"/>
      <c r="F295" s="188"/>
      <c r="G295" s="189"/>
      <c r="H295" s="63">
        <v>822</v>
      </c>
      <c r="I295" s="92">
        <v>44049</v>
      </c>
      <c r="J295" s="92">
        <v>44049</v>
      </c>
      <c r="K295" s="92"/>
      <c r="L295" s="64">
        <v>7</v>
      </c>
      <c r="M295" s="65" t="s">
        <v>122</v>
      </c>
      <c r="N295" s="66"/>
      <c r="O295" s="66"/>
      <c r="P295" s="66"/>
      <c r="Q295" s="66"/>
      <c r="R295" s="66"/>
      <c r="S295" s="66"/>
      <c r="T295" s="68">
        <v>15100</v>
      </c>
      <c r="U295" s="63"/>
      <c r="V295" s="63"/>
      <c r="W295" s="63"/>
      <c r="X295" s="63"/>
      <c r="Y295" s="63"/>
      <c r="Z295" s="63">
        <v>15100</v>
      </c>
      <c r="AA295" s="63"/>
      <c r="AB295" s="69">
        <v>5393.48</v>
      </c>
      <c r="AC295" s="63"/>
      <c r="AD295" s="66"/>
      <c r="AE295" s="67"/>
      <c r="AF295" s="68">
        <v>0</v>
      </c>
      <c r="AG295" s="63"/>
      <c r="AH295" s="63"/>
      <c r="AI295" s="63"/>
      <c r="AJ295" s="63"/>
      <c r="AK295" s="63"/>
      <c r="AL295" s="63">
        <v>0</v>
      </c>
      <c r="AM295" s="63"/>
      <c r="AN295" s="69"/>
      <c r="AO295" s="63"/>
      <c r="AP295" s="63">
        <v>2157</v>
      </c>
      <c r="AQ295" s="63">
        <v>0</v>
      </c>
      <c r="AR295" s="66"/>
      <c r="AS295" s="67"/>
      <c r="AT295" s="68">
        <f t="shared" si="91"/>
        <v>15100</v>
      </c>
      <c r="AU295" s="63"/>
      <c r="AV295" s="63">
        <f>V295</f>
        <v>0</v>
      </c>
      <c r="AW295" s="63"/>
      <c r="AX295" s="63"/>
      <c r="AY295" s="63"/>
      <c r="AZ295" s="63">
        <f t="shared" si="90"/>
        <v>15100</v>
      </c>
      <c r="BA295" s="63"/>
      <c r="BB295" s="69">
        <f>AB295-AP295</f>
        <v>3236.4799999999996</v>
      </c>
      <c r="BC295" s="63"/>
      <c r="BD295" s="66"/>
      <c r="BE295" s="67"/>
      <c r="BF295" s="57"/>
      <c r="BG295" s="90"/>
      <c r="BH295" s="91"/>
      <c r="BI295" s="91"/>
      <c r="BJ295" s="73"/>
      <c r="BK295" s="73"/>
      <c r="BL295" s="73"/>
      <c r="BM295" s="73"/>
      <c r="BN295" s="73"/>
      <c r="BO295" s="73"/>
      <c r="BP295" s="73"/>
      <c r="BQ295" s="72"/>
      <c r="BR295" s="73"/>
      <c r="BS295" s="74"/>
    </row>
    <row r="296" spans="2:71" s="47" customFormat="1" ht="13.5" customHeight="1" x14ac:dyDescent="0.2">
      <c r="B296" s="62"/>
      <c r="C296" s="187" t="s">
        <v>407</v>
      </c>
      <c r="D296" s="188"/>
      <c r="E296" s="188"/>
      <c r="F296" s="188"/>
      <c r="G296" s="189"/>
      <c r="H296" s="63">
        <v>830</v>
      </c>
      <c r="I296" s="92">
        <v>44221</v>
      </c>
      <c r="J296" s="92">
        <v>44221</v>
      </c>
      <c r="K296" s="92"/>
      <c r="L296" s="64">
        <v>8</v>
      </c>
      <c r="M296" s="65" t="s">
        <v>122</v>
      </c>
      <c r="N296" s="66"/>
      <c r="O296" s="66"/>
      <c r="P296" s="66"/>
      <c r="Q296" s="66"/>
      <c r="R296" s="66"/>
      <c r="S296" s="66"/>
      <c r="T296" s="68">
        <v>20000</v>
      </c>
      <c r="U296" s="63"/>
      <c r="V296" s="63"/>
      <c r="W296" s="63"/>
      <c r="X296" s="63"/>
      <c r="Y296" s="63"/>
      <c r="Z296" s="63">
        <v>20000</v>
      </c>
      <c r="AA296" s="63"/>
      <c r="AB296" s="69">
        <v>12708.8</v>
      </c>
      <c r="AC296" s="63"/>
      <c r="AD296" s="66"/>
      <c r="AE296" s="67"/>
      <c r="AF296" s="68">
        <v>0</v>
      </c>
      <c r="AG296" s="63"/>
      <c r="AH296" s="63">
        <f>AF296</f>
        <v>0</v>
      </c>
      <c r="AI296" s="63"/>
      <c r="AJ296" s="63"/>
      <c r="AK296" s="63"/>
      <c r="AL296" s="63">
        <v>0</v>
      </c>
      <c r="AM296" s="63"/>
      <c r="AN296" s="69"/>
      <c r="AO296" s="63"/>
      <c r="AP296" s="63">
        <v>2499.84</v>
      </c>
      <c r="AQ296" s="63">
        <v>0</v>
      </c>
      <c r="AR296" s="66"/>
      <c r="AS296" s="67"/>
      <c r="AT296" s="68">
        <f t="shared" si="91"/>
        <v>20000</v>
      </c>
      <c r="AU296" s="63"/>
      <c r="AV296" s="63">
        <f>V296</f>
        <v>0</v>
      </c>
      <c r="AW296" s="63"/>
      <c r="AX296" s="63"/>
      <c r="AY296" s="63"/>
      <c r="AZ296" s="63">
        <f>AT296</f>
        <v>20000</v>
      </c>
      <c r="BA296" s="63"/>
      <c r="BB296" s="69">
        <v>7709.12</v>
      </c>
      <c r="BC296" s="63"/>
      <c r="BD296" s="66"/>
      <c r="BE296" s="67"/>
      <c r="BF296" s="57"/>
      <c r="BG296" s="90"/>
      <c r="BH296" s="91"/>
      <c r="BI296" s="91"/>
      <c r="BJ296" s="73"/>
      <c r="BK296" s="73"/>
      <c r="BL296" s="73"/>
      <c r="BM296" s="73"/>
      <c r="BN296" s="73"/>
      <c r="BO296" s="73"/>
      <c r="BP296" s="73"/>
      <c r="BQ296" s="72"/>
      <c r="BR296" s="73"/>
      <c r="BS296" s="74"/>
    </row>
    <row r="297" spans="2:71" s="47" customFormat="1" ht="13.5" customHeight="1" x14ac:dyDescent="0.2">
      <c r="B297" s="62"/>
      <c r="C297" s="187" t="s">
        <v>408</v>
      </c>
      <c r="D297" s="188"/>
      <c r="E297" s="188"/>
      <c r="F297" s="188"/>
      <c r="G297" s="189"/>
      <c r="H297" s="63">
        <v>890</v>
      </c>
      <c r="I297" s="92">
        <v>45385</v>
      </c>
      <c r="J297" s="92">
        <v>45385</v>
      </c>
      <c r="K297" s="92"/>
      <c r="L297" s="64">
        <v>8</v>
      </c>
      <c r="M297" s="65" t="s">
        <v>122</v>
      </c>
      <c r="N297" s="66"/>
      <c r="O297" s="66"/>
      <c r="P297" s="66"/>
      <c r="Q297" s="66"/>
      <c r="R297" s="66"/>
      <c r="S297" s="66"/>
      <c r="T297" s="68">
        <v>29123.97</v>
      </c>
      <c r="U297" s="63"/>
      <c r="V297" s="63"/>
      <c r="W297" s="63"/>
      <c r="X297" s="63"/>
      <c r="Y297" s="63"/>
      <c r="Z297" s="63">
        <f>T297</f>
        <v>29123.97</v>
      </c>
      <c r="AA297" s="63"/>
      <c r="AB297" s="69">
        <v>26697.09</v>
      </c>
      <c r="AC297" s="63"/>
      <c r="AD297" s="66"/>
      <c r="AE297" s="67"/>
      <c r="AF297" s="68">
        <v>0</v>
      </c>
      <c r="AG297" s="63"/>
      <c r="AH297" s="63"/>
      <c r="AI297" s="63"/>
      <c r="AJ297" s="63"/>
      <c r="AK297" s="63"/>
      <c r="AL297" s="63">
        <v>0</v>
      </c>
      <c r="AM297" s="63"/>
      <c r="AN297" s="69"/>
      <c r="AO297" s="63"/>
      <c r="AP297" s="63">
        <v>3640.32</v>
      </c>
      <c r="AQ297" s="63"/>
      <c r="AR297" s="66"/>
      <c r="AS297" s="67"/>
      <c r="AT297" s="68">
        <f t="shared" si="91"/>
        <v>29123.97</v>
      </c>
      <c r="AU297" s="63"/>
      <c r="AV297" s="63"/>
      <c r="AW297" s="63"/>
      <c r="AX297" s="63"/>
      <c r="AY297" s="63"/>
      <c r="AZ297" s="63">
        <f>AT297</f>
        <v>29123.97</v>
      </c>
      <c r="BA297" s="63"/>
      <c r="BB297" s="69">
        <f>AB297-AP297</f>
        <v>23056.77</v>
      </c>
      <c r="BC297" s="63"/>
      <c r="BD297" s="66"/>
      <c r="BE297" s="67"/>
      <c r="BF297" s="57"/>
      <c r="BG297" s="90"/>
      <c r="BH297" s="91"/>
      <c r="BI297" s="91"/>
      <c r="BJ297" s="73"/>
      <c r="BK297" s="73"/>
      <c r="BL297" s="73"/>
      <c r="BM297" s="73"/>
      <c r="BN297" s="73"/>
      <c r="BO297" s="73"/>
      <c r="BP297" s="73"/>
      <c r="BQ297" s="72"/>
      <c r="BR297" s="73"/>
      <c r="BS297" s="74"/>
    </row>
    <row r="298" spans="2:71" s="47" customFormat="1" ht="13.5" customHeight="1" x14ac:dyDescent="0.2">
      <c r="B298" s="62" t="s">
        <v>144</v>
      </c>
      <c r="C298" s="187" t="s">
        <v>409</v>
      </c>
      <c r="D298" s="188"/>
      <c r="E298" s="188"/>
      <c r="F298" s="188"/>
      <c r="G298" s="189"/>
      <c r="H298" s="63">
        <v>912</v>
      </c>
      <c r="I298" s="92">
        <v>45964</v>
      </c>
      <c r="J298" s="92"/>
      <c r="K298" s="92"/>
      <c r="L298" s="64"/>
      <c r="M298" s="65" t="s">
        <v>122</v>
      </c>
      <c r="N298" s="66"/>
      <c r="O298" s="66"/>
      <c r="P298" s="66"/>
      <c r="Q298" s="66"/>
      <c r="R298" s="66"/>
      <c r="S298" s="66"/>
      <c r="T298" s="68">
        <v>0</v>
      </c>
      <c r="U298" s="63"/>
      <c r="V298" s="63"/>
      <c r="W298" s="63"/>
      <c r="X298" s="63"/>
      <c r="Y298" s="63"/>
      <c r="Z298" s="63">
        <f>T298</f>
        <v>0</v>
      </c>
      <c r="AA298" s="63"/>
      <c r="AB298" s="69"/>
      <c r="AC298" s="63"/>
      <c r="AD298" s="66"/>
      <c r="AE298" s="67"/>
      <c r="AF298" s="68">
        <v>37873</v>
      </c>
      <c r="AG298" s="63"/>
      <c r="AH298" s="63"/>
      <c r="AI298" s="63"/>
      <c r="AJ298" s="63"/>
      <c r="AK298" s="63"/>
      <c r="AL298" s="63">
        <f>AF298</f>
        <v>37873</v>
      </c>
      <c r="AM298" s="63"/>
      <c r="AN298" s="69"/>
      <c r="AO298" s="63"/>
      <c r="AP298" s="63">
        <v>0</v>
      </c>
      <c r="AQ298" s="63"/>
      <c r="AR298" s="66"/>
      <c r="AS298" s="67"/>
      <c r="AT298" s="68">
        <f t="shared" si="91"/>
        <v>37873</v>
      </c>
      <c r="AU298" s="63"/>
      <c r="AV298" s="63"/>
      <c r="AW298" s="63"/>
      <c r="AX298" s="63"/>
      <c r="AY298" s="63"/>
      <c r="AZ298" s="63">
        <f>AT298</f>
        <v>37873</v>
      </c>
      <c r="BA298" s="63"/>
      <c r="BB298" s="69">
        <f>AF298-AP298</f>
        <v>37873</v>
      </c>
      <c r="BC298" s="63"/>
      <c r="BD298" s="66"/>
      <c r="BE298" s="67"/>
      <c r="BF298" s="57"/>
      <c r="BG298" s="90"/>
      <c r="BH298" s="91"/>
      <c r="BI298" s="91"/>
      <c r="BJ298" s="73"/>
      <c r="BK298" s="73"/>
      <c r="BL298" s="73"/>
      <c r="BM298" s="73"/>
      <c r="BN298" s="73"/>
      <c r="BO298" s="73"/>
      <c r="BP298" s="73"/>
      <c r="BQ298" s="72"/>
      <c r="BR298" s="73"/>
      <c r="BS298" s="74"/>
    </row>
    <row r="299" spans="2:71" s="47" customFormat="1" ht="13.5" customHeight="1" x14ac:dyDescent="0.2">
      <c r="B299" s="62" t="s">
        <v>144</v>
      </c>
      <c r="C299" s="187" t="s">
        <v>410</v>
      </c>
      <c r="D299" s="188"/>
      <c r="E299" s="188"/>
      <c r="F299" s="188"/>
      <c r="G299" s="189"/>
      <c r="H299" s="63">
        <v>911</v>
      </c>
      <c r="I299" s="92">
        <v>45964</v>
      </c>
      <c r="J299" s="92"/>
      <c r="K299" s="92"/>
      <c r="L299" s="64"/>
      <c r="M299" s="65" t="s">
        <v>122</v>
      </c>
      <c r="N299" s="66"/>
      <c r="O299" s="66"/>
      <c r="P299" s="66"/>
      <c r="Q299" s="66"/>
      <c r="R299" s="66"/>
      <c r="S299" s="66"/>
      <c r="T299" s="68">
        <v>0</v>
      </c>
      <c r="U299" s="63"/>
      <c r="V299" s="63"/>
      <c r="W299" s="63"/>
      <c r="X299" s="63"/>
      <c r="Y299" s="63"/>
      <c r="Z299" s="63">
        <f>T299</f>
        <v>0</v>
      </c>
      <c r="AA299" s="63"/>
      <c r="AB299" s="69"/>
      <c r="AC299" s="63"/>
      <c r="AD299" s="66"/>
      <c r="AE299" s="67"/>
      <c r="AF299" s="68">
        <v>37873</v>
      </c>
      <c r="AG299" s="63"/>
      <c r="AH299" s="63"/>
      <c r="AI299" s="63"/>
      <c r="AJ299" s="63"/>
      <c r="AK299" s="63"/>
      <c r="AL299" s="63">
        <f>AF299</f>
        <v>37873</v>
      </c>
      <c r="AM299" s="63"/>
      <c r="AN299" s="69"/>
      <c r="AO299" s="63"/>
      <c r="AP299" s="63">
        <v>0</v>
      </c>
      <c r="AQ299" s="63"/>
      <c r="AR299" s="66"/>
      <c r="AS299" s="67"/>
      <c r="AT299" s="68">
        <f t="shared" si="91"/>
        <v>37873</v>
      </c>
      <c r="AU299" s="63"/>
      <c r="AV299" s="63"/>
      <c r="AW299" s="63"/>
      <c r="AX299" s="63"/>
      <c r="AY299" s="63"/>
      <c r="AZ299" s="63">
        <f>AT299</f>
        <v>37873</v>
      </c>
      <c r="BA299" s="63"/>
      <c r="BB299" s="69">
        <f>AF299-AP299</f>
        <v>37873</v>
      </c>
      <c r="BC299" s="63"/>
      <c r="BD299" s="66"/>
      <c r="BE299" s="67"/>
      <c r="BF299" s="57"/>
      <c r="BG299" s="90"/>
      <c r="BH299" s="91"/>
      <c r="BI299" s="91"/>
      <c r="BJ299" s="73"/>
      <c r="BK299" s="73"/>
      <c r="BL299" s="73"/>
      <c r="BM299" s="73"/>
      <c r="BN299" s="73"/>
      <c r="BO299" s="73"/>
      <c r="BP299" s="73"/>
      <c r="BQ299" s="72"/>
      <c r="BR299" s="73"/>
      <c r="BS299" s="74"/>
    </row>
    <row r="300" spans="2:71" s="47" customFormat="1" ht="26.25" customHeight="1" x14ac:dyDescent="0.2">
      <c r="B300" s="62" t="s">
        <v>411</v>
      </c>
      <c r="C300" s="190" t="s">
        <v>412</v>
      </c>
      <c r="D300" s="191"/>
      <c r="E300" s="191"/>
      <c r="F300" s="191"/>
      <c r="G300" s="192"/>
      <c r="H300" s="63"/>
      <c r="I300" s="63"/>
      <c r="J300" s="63"/>
      <c r="K300" s="63"/>
      <c r="L300" s="64"/>
      <c r="M300" s="65"/>
      <c r="N300" s="66"/>
      <c r="O300" s="66"/>
      <c r="P300" s="66"/>
      <c r="Q300" s="66"/>
      <c r="R300" s="66"/>
      <c r="S300" s="66"/>
      <c r="T300" s="68"/>
      <c r="U300" s="63"/>
      <c r="V300" s="63"/>
      <c r="W300" s="63"/>
      <c r="X300" s="63"/>
      <c r="Y300" s="63"/>
      <c r="Z300" s="63"/>
      <c r="AA300" s="63"/>
      <c r="AB300" s="69"/>
      <c r="AC300" s="63"/>
      <c r="AD300" s="66"/>
      <c r="AE300" s="67"/>
      <c r="AF300" s="68"/>
      <c r="AG300" s="63"/>
      <c r="AH300" s="63"/>
      <c r="AI300" s="63"/>
      <c r="AJ300" s="63"/>
      <c r="AK300" s="63"/>
      <c r="AL300" s="63"/>
      <c r="AM300" s="63"/>
      <c r="AN300" s="69"/>
      <c r="AO300" s="63"/>
      <c r="AP300" s="63"/>
      <c r="AQ300" s="63"/>
      <c r="AR300" s="66"/>
      <c r="AS300" s="67"/>
      <c r="AT300" s="68">
        <f t="shared" si="91"/>
        <v>0</v>
      </c>
      <c r="AU300" s="63"/>
      <c r="AV300" s="63"/>
      <c r="AW300" s="63"/>
      <c r="AX300" s="63"/>
      <c r="AY300" s="63"/>
      <c r="AZ300" s="63"/>
      <c r="BA300" s="63"/>
      <c r="BB300" s="69"/>
      <c r="BC300" s="63"/>
      <c r="BD300" s="66"/>
      <c r="BE300" s="67"/>
      <c r="BF300" s="57"/>
      <c r="BG300" s="90"/>
      <c r="BH300" s="91"/>
      <c r="BI300" s="91"/>
      <c r="BJ300" s="73"/>
      <c r="BK300" s="73"/>
      <c r="BL300" s="73"/>
      <c r="BM300" s="73"/>
      <c r="BN300" s="73"/>
      <c r="BO300" s="73"/>
      <c r="BP300" s="73"/>
      <c r="BQ300" s="72"/>
      <c r="BR300" s="73"/>
      <c r="BS300" s="74"/>
    </row>
    <row r="301" spans="2:71" s="47" customFormat="1" ht="16.5" customHeight="1" x14ac:dyDescent="0.2">
      <c r="B301" s="62"/>
      <c r="C301" s="187" t="s">
        <v>413</v>
      </c>
      <c r="D301" s="188"/>
      <c r="E301" s="188"/>
      <c r="F301" s="188"/>
      <c r="G301" s="189"/>
      <c r="H301" s="63">
        <v>497</v>
      </c>
      <c r="I301" s="92">
        <v>40270</v>
      </c>
      <c r="J301" s="92">
        <v>40270</v>
      </c>
      <c r="K301" s="92"/>
      <c r="L301" s="64">
        <v>8</v>
      </c>
      <c r="M301" s="65" t="s">
        <v>128</v>
      </c>
      <c r="N301" s="66"/>
      <c r="O301" s="66"/>
      <c r="P301" s="66"/>
      <c r="Q301" s="66"/>
      <c r="R301" s="66"/>
      <c r="S301" s="66"/>
      <c r="T301" s="68">
        <v>819.07</v>
      </c>
      <c r="U301" s="63"/>
      <c r="V301" s="63"/>
      <c r="W301" s="63"/>
      <c r="X301" s="63"/>
      <c r="Y301" s="63"/>
      <c r="Z301" s="63">
        <v>819.07</v>
      </c>
      <c r="AA301" s="63"/>
      <c r="AB301" s="69"/>
      <c r="AC301" s="63">
        <v>819.07</v>
      </c>
      <c r="AD301" s="66">
        <f>AC301-AE301</f>
        <v>818.78000000000009</v>
      </c>
      <c r="AE301" s="67">
        <v>0.28999999999999998</v>
      </c>
      <c r="AF301" s="68">
        <v>0</v>
      </c>
      <c r="AG301" s="63"/>
      <c r="AH301" s="63"/>
      <c r="AI301" s="63"/>
      <c r="AJ301" s="63"/>
      <c r="AK301" s="63"/>
      <c r="AL301" s="63">
        <v>0</v>
      </c>
      <c r="AM301" s="63"/>
      <c r="AN301" s="69"/>
      <c r="AO301" s="69"/>
      <c r="AP301" s="69"/>
      <c r="AQ301" s="63">
        <v>0</v>
      </c>
      <c r="AR301" s="66">
        <v>0</v>
      </c>
      <c r="AS301" s="67">
        <f>-AR301</f>
        <v>0</v>
      </c>
      <c r="AT301" s="68">
        <f t="shared" si="91"/>
        <v>819.07</v>
      </c>
      <c r="AU301" s="63"/>
      <c r="AV301" s="63"/>
      <c r="AW301" s="63"/>
      <c r="AX301" s="63"/>
      <c r="AY301" s="63"/>
      <c r="AZ301" s="63">
        <f>AT301-AY301-AV301-AU301</f>
        <v>819.07</v>
      </c>
      <c r="BA301" s="63"/>
      <c r="BB301" s="69"/>
      <c r="BC301" s="63">
        <f>AZ301-BB301-BA301</f>
        <v>819.07</v>
      </c>
      <c r="BD301" s="66">
        <f>BC301-BE301</f>
        <v>818.78000000000009</v>
      </c>
      <c r="BE301" s="67">
        <f>AE301+AF301-AR301</f>
        <v>0.28999999999999998</v>
      </c>
      <c r="BF301" s="57"/>
      <c r="BG301" s="90">
        <f>BE301*$BG$12</f>
        <v>5.9234170969911293E-2</v>
      </c>
      <c r="BH301" s="91"/>
      <c r="BI301" s="91">
        <f>BE301*$BI$12</f>
        <v>8.1345187098420604E-3</v>
      </c>
      <c r="BJ301" s="73"/>
      <c r="BK301" s="73">
        <f>BE301*$BK$12</f>
        <v>4.3771666763272989E-3</v>
      </c>
      <c r="BL301" s="73"/>
      <c r="BM301" s="73">
        <f>BE301*$BM$12</f>
        <v>0</v>
      </c>
      <c r="BN301" s="73"/>
      <c r="BO301" s="73">
        <f>BE301*$BO$12</f>
        <v>3.2027858246360431E-5</v>
      </c>
      <c r="BP301" s="73"/>
      <c r="BQ301" s="72">
        <f>BE301*$BQ$12</f>
        <v>1.0914848116408304E-2</v>
      </c>
      <c r="BR301" s="73"/>
      <c r="BS301" s="74">
        <f>BE301*$BS$12</f>
        <v>0.20730726766926463</v>
      </c>
    </row>
    <row r="302" spans="2:71" s="47" customFormat="1" ht="12.75" customHeight="1" x14ac:dyDescent="0.2">
      <c r="B302" s="62"/>
      <c r="C302" s="187" t="s">
        <v>414</v>
      </c>
      <c r="D302" s="188"/>
      <c r="E302" s="188"/>
      <c r="F302" s="188"/>
      <c r="G302" s="189"/>
      <c r="H302" s="63">
        <v>708</v>
      </c>
      <c r="I302" s="92">
        <v>32143</v>
      </c>
      <c r="J302" s="92">
        <v>32143</v>
      </c>
      <c r="K302" s="92"/>
      <c r="L302" s="64">
        <v>10</v>
      </c>
      <c r="M302" s="65" t="s">
        <v>119</v>
      </c>
      <c r="N302" s="66"/>
      <c r="O302" s="66"/>
      <c r="P302" s="66"/>
      <c r="Q302" s="66"/>
      <c r="R302" s="66"/>
      <c r="S302" s="66"/>
      <c r="T302" s="68">
        <v>74.14</v>
      </c>
      <c r="U302" s="63"/>
      <c r="V302" s="63"/>
      <c r="W302" s="63"/>
      <c r="X302" s="63"/>
      <c r="Y302" s="63"/>
      <c r="Z302" s="63">
        <v>74.14</v>
      </c>
      <c r="AA302" s="63"/>
      <c r="AB302" s="69"/>
      <c r="AC302" s="63">
        <v>74.14</v>
      </c>
      <c r="AD302" s="66">
        <f>AC302-AE302</f>
        <v>74.14</v>
      </c>
      <c r="AE302" s="67">
        <v>0</v>
      </c>
      <c r="AF302" s="68">
        <v>0</v>
      </c>
      <c r="AG302" s="63"/>
      <c r="AH302" s="63"/>
      <c r="AI302" s="63"/>
      <c r="AJ302" s="63"/>
      <c r="AK302" s="63"/>
      <c r="AL302" s="63">
        <v>0</v>
      </c>
      <c r="AM302" s="63"/>
      <c r="AN302" s="69"/>
      <c r="AO302" s="69"/>
      <c r="AP302" s="69"/>
      <c r="AQ302" s="63">
        <v>0</v>
      </c>
      <c r="AR302" s="66">
        <v>0</v>
      </c>
      <c r="AS302" s="67">
        <f>-AR302</f>
        <v>0</v>
      </c>
      <c r="AT302" s="68">
        <f t="shared" si="91"/>
        <v>74.14</v>
      </c>
      <c r="AU302" s="63"/>
      <c r="AV302" s="63"/>
      <c r="AW302" s="63"/>
      <c r="AX302" s="63"/>
      <c r="AY302" s="63"/>
      <c r="AZ302" s="63">
        <f t="shared" si="90"/>
        <v>74.14</v>
      </c>
      <c r="BA302" s="63"/>
      <c r="BB302" s="69"/>
      <c r="BC302" s="63">
        <f>AZ302-BB302-BA302</f>
        <v>74.14</v>
      </c>
      <c r="BD302" s="66">
        <f>BC302-BE302</f>
        <v>74.14</v>
      </c>
      <c r="BE302" s="67">
        <f>AE302+AF302-AR302</f>
        <v>0</v>
      </c>
      <c r="BF302" s="57"/>
      <c r="BG302" s="90"/>
      <c r="BH302" s="91"/>
      <c r="BI302" s="91"/>
      <c r="BJ302" s="73"/>
      <c r="BK302" s="73"/>
      <c r="BL302" s="73"/>
      <c r="BM302" s="73"/>
      <c r="BN302" s="73"/>
      <c r="BO302" s="73"/>
      <c r="BP302" s="73"/>
      <c r="BQ302" s="72"/>
      <c r="BR302" s="73"/>
      <c r="BS302" s="74"/>
    </row>
    <row r="303" spans="2:71" s="47" customFormat="1" ht="12.75" customHeight="1" x14ac:dyDescent="0.2">
      <c r="B303" s="62"/>
      <c r="C303" s="187" t="s">
        <v>415</v>
      </c>
      <c r="D303" s="188"/>
      <c r="E303" s="188"/>
      <c r="F303" s="188"/>
      <c r="G303" s="189"/>
      <c r="H303" s="63">
        <v>774</v>
      </c>
      <c r="I303" s="92">
        <v>42180</v>
      </c>
      <c r="J303" s="92">
        <v>42180</v>
      </c>
      <c r="K303" s="92"/>
      <c r="L303" s="64">
        <v>15</v>
      </c>
      <c r="M303" s="65" t="s">
        <v>122</v>
      </c>
      <c r="N303" s="66"/>
      <c r="O303" s="66"/>
      <c r="P303" s="66"/>
      <c r="Q303" s="66"/>
      <c r="R303" s="66"/>
      <c r="S303" s="66"/>
      <c r="T303" s="68">
        <v>6264</v>
      </c>
      <c r="U303" s="63"/>
      <c r="V303" s="63"/>
      <c r="W303" s="63"/>
      <c r="X303" s="63"/>
      <c r="Y303" s="63"/>
      <c r="Z303" s="63">
        <v>6264</v>
      </c>
      <c r="AA303" s="63"/>
      <c r="AB303" s="69">
        <v>2297.94</v>
      </c>
      <c r="AC303" s="63"/>
      <c r="AD303" s="66"/>
      <c r="AE303" s="67"/>
      <c r="AF303" s="68">
        <v>0</v>
      </c>
      <c r="AG303" s="63"/>
      <c r="AH303" s="63"/>
      <c r="AI303" s="63"/>
      <c r="AJ303" s="63"/>
      <c r="AK303" s="63"/>
      <c r="AL303" s="63">
        <v>0</v>
      </c>
      <c r="AM303" s="63"/>
      <c r="AN303" s="69"/>
      <c r="AO303" s="63"/>
      <c r="AP303" s="63">
        <v>417.48</v>
      </c>
      <c r="AQ303" s="63">
        <v>0</v>
      </c>
      <c r="AR303" s="66"/>
      <c r="AS303" s="67"/>
      <c r="AT303" s="68">
        <f t="shared" si="91"/>
        <v>6264</v>
      </c>
      <c r="AU303" s="63"/>
      <c r="AV303" s="63">
        <f>V303</f>
        <v>0</v>
      </c>
      <c r="AW303" s="63"/>
      <c r="AX303" s="63"/>
      <c r="AY303" s="63"/>
      <c r="AZ303" s="63">
        <f t="shared" si="90"/>
        <v>6264</v>
      </c>
      <c r="BA303" s="63"/>
      <c r="BB303" s="69">
        <f>AB303-AP303</f>
        <v>1880.46</v>
      </c>
      <c r="BC303" s="63"/>
      <c r="BD303" s="66"/>
      <c r="BE303" s="67"/>
      <c r="BF303" s="57"/>
      <c r="BG303" s="90"/>
      <c r="BH303" s="91"/>
      <c r="BI303" s="91"/>
      <c r="BJ303" s="73"/>
      <c r="BK303" s="73"/>
      <c r="BL303" s="73"/>
      <c r="BM303" s="73"/>
      <c r="BN303" s="73"/>
      <c r="BO303" s="73"/>
      <c r="BP303" s="73"/>
      <c r="BQ303" s="72"/>
      <c r="BR303" s="73"/>
      <c r="BS303" s="74"/>
    </row>
    <row r="304" spans="2:71" s="47" customFormat="1" ht="12.75" customHeight="1" x14ac:dyDescent="0.2">
      <c r="B304" s="62"/>
      <c r="C304" s="187" t="s">
        <v>416</v>
      </c>
      <c r="D304" s="188"/>
      <c r="E304" s="188"/>
      <c r="F304" s="188"/>
      <c r="G304" s="189"/>
      <c r="H304" s="63">
        <v>762</v>
      </c>
      <c r="I304" s="92">
        <v>41757</v>
      </c>
      <c r="J304" s="92">
        <v>41757</v>
      </c>
      <c r="K304" s="92"/>
      <c r="L304" s="64">
        <v>15</v>
      </c>
      <c r="M304" s="65" t="s">
        <v>122</v>
      </c>
      <c r="N304" s="66"/>
      <c r="O304" s="66"/>
      <c r="P304" s="66"/>
      <c r="Q304" s="66"/>
      <c r="R304" s="66"/>
      <c r="S304" s="66"/>
      <c r="T304" s="68">
        <v>2778.9</v>
      </c>
      <c r="U304" s="63"/>
      <c r="V304" s="63"/>
      <c r="W304" s="63"/>
      <c r="X304" s="63"/>
      <c r="Y304" s="63"/>
      <c r="Z304" s="63">
        <v>2778.9</v>
      </c>
      <c r="AA304" s="63"/>
      <c r="AB304" s="69">
        <v>808.34</v>
      </c>
      <c r="AC304" s="63"/>
      <c r="AD304" s="66"/>
      <c r="AE304" s="67"/>
      <c r="AF304" s="68">
        <v>0</v>
      </c>
      <c r="AG304" s="63"/>
      <c r="AH304" s="63"/>
      <c r="AI304" s="63"/>
      <c r="AJ304" s="63"/>
      <c r="AK304" s="63"/>
      <c r="AL304" s="63">
        <v>0</v>
      </c>
      <c r="AM304" s="63"/>
      <c r="AN304" s="69"/>
      <c r="AO304" s="63"/>
      <c r="AP304" s="63">
        <v>185.28</v>
      </c>
      <c r="AQ304" s="63">
        <v>0</v>
      </c>
      <c r="AR304" s="66"/>
      <c r="AS304" s="67"/>
      <c r="AT304" s="68">
        <f>T304+AF304</f>
        <v>2778.9</v>
      </c>
      <c r="AU304" s="63"/>
      <c r="AV304" s="63">
        <f>V304</f>
        <v>0</v>
      </c>
      <c r="AW304" s="63"/>
      <c r="AX304" s="63"/>
      <c r="AY304" s="63"/>
      <c r="AZ304" s="63">
        <f t="shared" si="90"/>
        <v>2778.9</v>
      </c>
      <c r="BA304" s="63"/>
      <c r="BB304" s="69">
        <f>AB304-AP304</f>
        <v>623.06000000000006</v>
      </c>
      <c r="BC304" s="63"/>
      <c r="BD304" s="66"/>
      <c r="BE304" s="67"/>
      <c r="BF304" s="57"/>
      <c r="BG304" s="90"/>
      <c r="BH304" s="91"/>
      <c r="BI304" s="91"/>
      <c r="BJ304" s="73"/>
      <c r="BK304" s="73"/>
      <c r="BL304" s="73"/>
      <c r="BM304" s="73"/>
      <c r="BN304" s="73"/>
      <c r="BO304" s="73"/>
      <c r="BP304" s="73"/>
      <c r="BQ304" s="72"/>
      <c r="BR304" s="73"/>
      <c r="BS304" s="74"/>
    </row>
    <row r="305" spans="2:71" s="47" customFormat="1" ht="12.75" customHeight="1" x14ac:dyDescent="0.2">
      <c r="B305" s="62"/>
      <c r="C305" s="187" t="s">
        <v>416</v>
      </c>
      <c r="D305" s="188"/>
      <c r="E305" s="188"/>
      <c r="F305" s="188"/>
      <c r="G305" s="189"/>
      <c r="H305" s="63">
        <v>763</v>
      </c>
      <c r="I305" s="92">
        <v>41757</v>
      </c>
      <c r="J305" s="92">
        <v>41757</v>
      </c>
      <c r="K305" s="92"/>
      <c r="L305" s="64">
        <v>15</v>
      </c>
      <c r="M305" s="65" t="s">
        <v>122</v>
      </c>
      <c r="N305" s="66"/>
      <c r="O305" s="66"/>
      <c r="P305" s="66"/>
      <c r="Q305" s="66"/>
      <c r="R305" s="66"/>
      <c r="S305" s="66"/>
      <c r="T305" s="68">
        <v>2778.9</v>
      </c>
      <c r="U305" s="63"/>
      <c r="V305" s="63"/>
      <c r="W305" s="63"/>
      <c r="X305" s="63"/>
      <c r="Y305" s="63"/>
      <c r="Z305" s="63">
        <v>2778.9</v>
      </c>
      <c r="AA305" s="63"/>
      <c r="AB305" s="69">
        <v>808.34</v>
      </c>
      <c r="AC305" s="63"/>
      <c r="AD305" s="66"/>
      <c r="AE305" s="67"/>
      <c r="AF305" s="68">
        <v>0</v>
      </c>
      <c r="AG305" s="63"/>
      <c r="AH305" s="63"/>
      <c r="AI305" s="63"/>
      <c r="AJ305" s="63"/>
      <c r="AK305" s="63"/>
      <c r="AL305" s="63">
        <v>0</v>
      </c>
      <c r="AM305" s="63"/>
      <c r="AN305" s="69"/>
      <c r="AO305" s="63"/>
      <c r="AP305" s="63">
        <v>185.28</v>
      </c>
      <c r="AQ305" s="63">
        <v>0</v>
      </c>
      <c r="AR305" s="66"/>
      <c r="AS305" s="67"/>
      <c r="AT305" s="68">
        <f t="shared" si="91"/>
        <v>2778.9</v>
      </c>
      <c r="AU305" s="63"/>
      <c r="AV305" s="63">
        <f>V305</f>
        <v>0</v>
      </c>
      <c r="AW305" s="63"/>
      <c r="AX305" s="63"/>
      <c r="AY305" s="63"/>
      <c r="AZ305" s="63">
        <f t="shared" si="90"/>
        <v>2778.9</v>
      </c>
      <c r="BA305" s="63"/>
      <c r="BB305" s="69">
        <f>AB305-AP305</f>
        <v>623.06000000000006</v>
      </c>
      <c r="BC305" s="63"/>
      <c r="BD305" s="66"/>
      <c r="BE305" s="67"/>
      <c r="BF305" s="57"/>
      <c r="BG305" s="90"/>
      <c r="BH305" s="91"/>
      <c r="BI305" s="91"/>
      <c r="BJ305" s="73"/>
      <c r="BK305" s="73"/>
      <c r="BL305" s="73"/>
      <c r="BM305" s="73"/>
      <c r="BN305" s="73"/>
      <c r="BO305" s="73"/>
      <c r="BP305" s="73"/>
      <c r="BQ305" s="72"/>
      <c r="BR305" s="73"/>
      <c r="BS305" s="74"/>
    </row>
    <row r="306" spans="2:71" s="47" customFormat="1" ht="12.75" customHeight="1" x14ac:dyDescent="0.2">
      <c r="B306" s="62"/>
      <c r="C306" s="187" t="s">
        <v>417</v>
      </c>
      <c r="D306" s="188"/>
      <c r="E306" s="188"/>
      <c r="F306" s="188"/>
      <c r="G306" s="189"/>
      <c r="H306" s="63">
        <v>786</v>
      </c>
      <c r="I306" s="92">
        <v>42625</v>
      </c>
      <c r="J306" s="92">
        <v>42625</v>
      </c>
      <c r="K306" s="92"/>
      <c r="L306" s="64">
        <v>15</v>
      </c>
      <c r="M306" s="65" t="s">
        <v>122</v>
      </c>
      <c r="N306" s="66"/>
      <c r="O306" s="66"/>
      <c r="P306" s="66"/>
      <c r="Q306" s="66"/>
      <c r="R306" s="66"/>
      <c r="S306" s="66"/>
      <c r="T306" s="68">
        <v>3123</v>
      </c>
      <c r="U306" s="63"/>
      <c r="V306" s="63"/>
      <c r="W306" s="63"/>
      <c r="X306" s="63"/>
      <c r="Y306" s="63"/>
      <c r="Z306" s="63">
        <v>3123</v>
      </c>
      <c r="AA306" s="63"/>
      <c r="AB306" s="69">
        <v>1406.34</v>
      </c>
      <c r="AC306" s="63"/>
      <c r="AD306" s="66"/>
      <c r="AE306" s="67"/>
      <c r="AF306" s="68">
        <v>0</v>
      </c>
      <c r="AG306" s="63"/>
      <c r="AH306" s="63"/>
      <c r="AI306" s="63"/>
      <c r="AJ306" s="63"/>
      <c r="AK306" s="63"/>
      <c r="AL306" s="63">
        <f>AF306</f>
        <v>0</v>
      </c>
      <c r="AM306" s="63"/>
      <c r="AN306" s="69"/>
      <c r="AO306" s="63"/>
      <c r="AP306" s="63">
        <v>208.08</v>
      </c>
      <c r="AQ306" s="63">
        <f>AL306</f>
        <v>0</v>
      </c>
      <c r="AR306" s="66"/>
      <c r="AS306" s="67"/>
      <c r="AT306" s="68">
        <f t="shared" si="91"/>
        <v>3123</v>
      </c>
      <c r="AU306" s="63"/>
      <c r="AV306" s="63">
        <f>V306</f>
        <v>0</v>
      </c>
      <c r="AW306" s="63"/>
      <c r="AX306" s="63"/>
      <c r="AY306" s="63"/>
      <c r="AZ306" s="63">
        <f t="shared" si="90"/>
        <v>3123</v>
      </c>
      <c r="BA306" s="63"/>
      <c r="BB306" s="69">
        <f>AB306-AP306</f>
        <v>1198.26</v>
      </c>
      <c r="BC306" s="63"/>
      <c r="BD306" s="66"/>
      <c r="BE306" s="67"/>
      <c r="BF306" s="57"/>
      <c r="BG306" s="90"/>
      <c r="BH306" s="91"/>
      <c r="BI306" s="91"/>
      <c r="BJ306" s="73"/>
      <c r="BK306" s="73"/>
      <c r="BL306" s="73"/>
      <c r="BM306" s="73"/>
      <c r="BN306" s="73"/>
      <c r="BO306" s="73"/>
      <c r="BP306" s="73"/>
      <c r="BQ306" s="72"/>
      <c r="BR306" s="73"/>
      <c r="BS306" s="74"/>
    </row>
    <row r="307" spans="2:71" s="47" customFormat="1" ht="12.75" customHeight="1" thickBot="1" x14ac:dyDescent="0.25">
      <c r="B307" s="62" t="s">
        <v>418</v>
      </c>
      <c r="C307" s="190" t="s">
        <v>419</v>
      </c>
      <c r="D307" s="191"/>
      <c r="E307" s="191"/>
      <c r="F307" s="191"/>
      <c r="G307" s="192"/>
      <c r="H307" s="63"/>
      <c r="I307" s="63"/>
      <c r="J307" s="63"/>
      <c r="K307" s="63"/>
      <c r="M307" s="63"/>
      <c r="N307" s="66"/>
      <c r="O307" s="66"/>
      <c r="P307" s="66"/>
      <c r="Q307" s="66"/>
      <c r="R307" s="66"/>
      <c r="S307" s="66"/>
      <c r="T307" s="68">
        <v>15290</v>
      </c>
      <c r="U307" s="63"/>
      <c r="V307" s="63"/>
      <c r="W307" s="63"/>
      <c r="X307" s="63"/>
      <c r="Y307" s="63"/>
      <c r="Z307" s="63">
        <v>15290</v>
      </c>
      <c r="AA307" s="63"/>
      <c r="AB307" s="69"/>
      <c r="AC307" s="63"/>
      <c r="AD307" s="66"/>
      <c r="AE307" s="67"/>
      <c r="AF307" s="68">
        <f>701719.18-6600-640000</f>
        <v>55119.180000000051</v>
      </c>
      <c r="AG307" s="63"/>
      <c r="AH307" s="63"/>
      <c r="AI307" s="63"/>
      <c r="AJ307" s="63"/>
      <c r="AK307" s="63"/>
      <c r="AL307" s="63">
        <f>AF307</f>
        <v>55119.180000000051</v>
      </c>
      <c r="AM307" s="63"/>
      <c r="AN307" s="69"/>
      <c r="AO307" s="69"/>
      <c r="AP307" s="69"/>
      <c r="AQ307" s="63"/>
      <c r="AR307" s="66"/>
      <c r="AS307" s="67"/>
      <c r="AT307" s="68">
        <f>Z307+AF307</f>
        <v>70409.180000000051</v>
      </c>
      <c r="AU307" s="63"/>
      <c r="AV307" s="63"/>
      <c r="AW307" s="63"/>
      <c r="AX307" s="63"/>
      <c r="AY307" s="63"/>
      <c r="AZ307" s="63">
        <f>AT307</f>
        <v>70409.180000000051</v>
      </c>
      <c r="BA307" s="63"/>
      <c r="BB307" s="69"/>
      <c r="BC307" s="63"/>
      <c r="BD307" s="66"/>
      <c r="BE307" s="67"/>
      <c r="BF307" s="57"/>
      <c r="BG307" s="90"/>
      <c r="BH307" s="91"/>
      <c r="BI307" s="91"/>
      <c r="BJ307" s="73"/>
      <c r="BK307" s="73"/>
      <c r="BL307" s="73"/>
      <c r="BM307" s="73"/>
      <c r="BN307" s="73"/>
      <c r="BO307" s="73"/>
      <c r="BP307" s="73"/>
      <c r="BQ307" s="72"/>
      <c r="BR307" s="73"/>
      <c r="BS307" s="74"/>
    </row>
    <row r="308" spans="2:71" s="47" customFormat="1" ht="13.5" customHeight="1" thickBot="1" x14ac:dyDescent="0.25">
      <c r="B308" s="93" t="s">
        <v>420</v>
      </c>
      <c r="C308" s="179" t="s">
        <v>421</v>
      </c>
      <c r="D308" s="180"/>
      <c r="E308" s="180"/>
      <c r="F308" s="180"/>
      <c r="G308" s="181"/>
      <c r="H308" s="94"/>
      <c r="I308" s="94"/>
      <c r="J308" s="94"/>
      <c r="K308" s="94"/>
      <c r="L308" s="94"/>
      <c r="M308" s="95"/>
      <c r="N308" s="95"/>
      <c r="O308" s="95"/>
      <c r="P308" s="95"/>
      <c r="Q308" s="95"/>
      <c r="R308" s="95"/>
      <c r="S308" s="95"/>
      <c r="T308" s="96"/>
      <c r="U308" s="94"/>
      <c r="V308" s="94"/>
      <c r="W308" s="94"/>
      <c r="X308" s="94"/>
      <c r="Y308" s="94"/>
      <c r="Z308" s="94"/>
      <c r="AA308" s="94"/>
      <c r="AB308" s="97"/>
      <c r="AC308" s="94"/>
      <c r="AD308" s="95"/>
      <c r="AE308" s="98"/>
      <c r="AF308" s="96"/>
      <c r="AG308" s="94"/>
      <c r="AH308" s="94"/>
      <c r="AI308" s="94"/>
      <c r="AJ308" s="94"/>
      <c r="AK308" s="94"/>
      <c r="AL308" s="94"/>
      <c r="AM308" s="94"/>
      <c r="AN308" s="97"/>
      <c r="AO308" s="97"/>
      <c r="AP308" s="97"/>
      <c r="AQ308" s="94"/>
      <c r="AR308" s="95"/>
      <c r="AS308" s="98"/>
      <c r="AT308" s="96"/>
      <c r="AU308" s="94"/>
      <c r="AV308" s="94"/>
      <c r="AW308" s="94"/>
      <c r="AX308" s="94"/>
      <c r="AY308" s="94"/>
      <c r="AZ308" s="94"/>
      <c r="BA308" s="94"/>
      <c r="BB308" s="97"/>
      <c r="BC308" s="94"/>
      <c r="BD308" s="95"/>
      <c r="BE308" s="98"/>
      <c r="BF308" s="57"/>
      <c r="BG308" s="99"/>
      <c r="BH308" s="100"/>
      <c r="BI308" s="100"/>
      <c r="BJ308" s="101"/>
      <c r="BK308" s="101"/>
      <c r="BL308" s="101"/>
      <c r="BM308" s="101"/>
      <c r="BN308" s="101"/>
      <c r="BO308" s="101"/>
      <c r="BP308" s="101"/>
      <c r="BQ308" s="46"/>
      <c r="BR308" s="102"/>
      <c r="BS308" s="103">
        <f>AR308</f>
        <v>0</v>
      </c>
    </row>
    <row r="309" spans="2:71" s="47" customFormat="1" ht="13.5" customHeight="1" thickBot="1" x14ac:dyDescent="0.25">
      <c r="B309" s="93" t="s">
        <v>422</v>
      </c>
      <c r="C309" s="179" t="s">
        <v>423</v>
      </c>
      <c r="D309" s="180"/>
      <c r="E309" s="180"/>
      <c r="F309" s="180"/>
      <c r="G309" s="181"/>
      <c r="H309" s="94"/>
      <c r="I309" s="94"/>
      <c r="J309" s="94"/>
      <c r="K309" s="94"/>
      <c r="L309" s="94"/>
      <c r="M309" s="95"/>
      <c r="N309" s="95"/>
      <c r="O309" s="95"/>
      <c r="P309" s="95"/>
      <c r="Q309" s="95"/>
      <c r="R309" s="95"/>
      <c r="S309" s="95"/>
      <c r="T309" s="96"/>
      <c r="U309" s="94"/>
      <c r="V309" s="94"/>
      <c r="W309" s="94"/>
      <c r="X309" s="94"/>
      <c r="Y309" s="94"/>
      <c r="Z309" s="94"/>
      <c r="AA309" s="94"/>
      <c r="AB309" s="97"/>
      <c r="AC309" s="94"/>
      <c r="AD309" s="95"/>
      <c r="AE309" s="98"/>
      <c r="AF309" s="96"/>
      <c r="AG309" s="94"/>
      <c r="AH309" s="94"/>
      <c r="AI309" s="94"/>
      <c r="AJ309" s="94"/>
      <c r="AK309" s="94"/>
      <c r="AL309" s="94"/>
      <c r="AM309" s="94"/>
      <c r="AN309" s="97"/>
      <c r="AO309" s="97"/>
      <c r="AP309" s="97"/>
      <c r="AQ309" s="94"/>
      <c r="AR309" s="95"/>
      <c r="AS309" s="98"/>
      <c r="AT309" s="96"/>
      <c r="AU309" s="94"/>
      <c r="AV309" s="94"/>
      <c r="AW309" s="94"/>
      <c r="AX309" s="94"/>
      <c r="AY309" s="94"/>
      <c r="AZ309" s="94"/>
      <c r="BA309" s="94"/>
      <c r="BB309" s="97"/>
      <c r="BC309" s="94"/>
      <c r="BD309" s="95"/>
      <c r="BE309" s="98"/>
      <c r="BF309" s="57"/>
      <c r="BG309" s="104"/>
      <c r="BH309" s="105"/>
      <c r="BI309" s="105"/>
      <c r="BJ309" s="106"/>
      <c r="BK309" s="106"/>
      <c r="BL309" s="106"/>
      <c r="BM309" s="106"/>
      <c r="BN309" s="106"/>
      <c r="BO309" s="107"/>
      <c r="BP309" s="107"/>
      <c r="BQ309" s="108"/>
      <c r="BR309" s="109"/>
      <c r="BS309" s="110">
        <f>AR309</f>
        <v>0</v>
      </c>
    </row>
    <row r="310" spans="2:71" s="111" customFormat="1" ht="13.5" thickBot="1" x14ac:dyDescent="0.25">
      <c r="B310" s="93"/>
      <c r="C310" s="182" t="s">
        <v>424</v>
      </c>
      <c r="D310" s="183"/>
      <c r="E310" s="183"/>
      <c r="F310" s="183"/>
      <c r="G310" s="184"/>
      <c r="H310" s="112"/>
      <c r="I310" s="112"/>
      <c r="J310" s="112"/>
      <c r="K310" s="112"/>
      <c r="L310" s="112"/>
      <c r="M310" s="113"/>
      <c r="N310" s="113"/>
      <c r="O310" s="113"/>
      <c r="P310" s="113"/>
      <c r="Q310" s="113"/>
      <c r="R310" s="113"/>
      <c r="S310" s="113"/>
      <c r="T310" s="114">
        <f>SUM(T19:T309)</f>
        <v>4616603.3100000024</v>
      </c>
      <c r="U310" s="114">
        <f>SUM(U19:U309)</f>
        <v>280654.14</v>
      </c>
      <c r="V310" s="114">
        <f>SUM(V19:V309)</f>
        <v>27887.4</v>
      </c>
      <c r="W310" s="114"/>
      <c r="X310" s="114"/>
      <c r="Y310" s="114">
        <f t="shared" ref="Y310:AD310" si="92">SUM(Y19:Y309)</f>
        <v>0</v>
      </c>
      <c r="Z310" s="114">
        <f t="shared" si="92"/>
        <v>4308061.7699999986</v>
      </c>
      <c r="AA310" s="114">
        <f t="shared" si="92"/>
        <v>0</v>
      </c>
      <c r="AB310" s="114">
        <f t="shared" si="92"/>
        <v>709090.44000000006</v>
      </c>
      <c r="AC310" s="114">
        <f t="shared" si="92"/>
        <v>3351393.59</v>
      </c>
      <c r="AD310" s="114">
        <f t="shared" si="92"/>
        <v>2100698.7800000007</v>
      </c>
      <c r="AE310" s="114">
        <f>SUM(AE20:AE309)</f>
        <v>1250695.81</v>
      </c>
      <c r="AF310" s="114">
        <f>SUM(AF19:AF309)</f>
        <v>764805.31</v>
      </c>
      <c r="AG310" s="114">
        <f>SUM(AG19:AG309)</f>
        <v>0</v>
      </c>
      <c r="AH310" s="114">
        <f>SUM(AH19:AH309)</f>
        <v>0</v>
      </c>
      <c r="AI310" s="114"/>
      <c r="AJ310" s="114"/>
      <c r="AK310" s="114">
        <f>SUM(AK19:AK309)</f>
        <v>0</v>
      </c>
      <c r="AL310" s="114">
        <f>SUM(AL20:AL309)</f>
        <v>764805.31</v>
      </c>
      <c r="AM310" s="114">
        <f t="shared" ref="AM310:AV310" si="93">SUM(AM19:AM309)</f>
        <v>0</v>
      </c>
      <c r="AN310" s="114">
        <f t="shared" si="93"/>
        <v>0</v>
      </c>
      <c r="AO310" s="114">
        <f>SUM(AO19:AO309)</f>
        <v>136721.63</v>
      </c>
      <c r="AP310" s="114">
        <f>SUM(AP19:AP309)</f>
        <v>59692.939999999988</v>
      </c>
      <c r="AQ310" s="114">
        <f t="shared" si="93"/>
        <v>23055</v>
      </c>
      <c r="AR310" s="114">
        <f t="shared" si="93"/>
        <v>137478.69</v>
      </c>
      <c r="AS310" s="114">
        <f t="shared" si="93"/>
        <v>-136721.63</v>
      </c>
      <c r="AT310" s="115">
        <f t="shared" si="93"/>
        <v>5381408.330000001</v>
      </c>
      <c r="AU310" s="114">
        <f t="shared" si="93"/>
        <v>280654.14</v>
      </c>
      <c r="AV310" s="114">
        <f t="shared" si="93"/>
        <v>27887.4</v>
      </c>
      <c r="AW310" s="114"/>
      <c r="AX310" s="114"/>
      <c r="AY310" s="114">
        <f t="shared" ref="AY310:BE310" si="94">SUM(AY19:AY309)</f>
        <v>0</v>
      </c>
      <c r="AZ310" s="114">
        <f>SUM(AZ19:AZ309)</f>
        <v>5070306.290000001</v>
      </c>
      <c r="BA310" s="114">
        <f t="shared" si="94"/>
        <v>0</v>
      </c>
      <c r="BB310" s="114">
        <f t="shared" si="94"/>
        <v>485342.43</v>
      </c>
      <c r="BC310" s="114">
        <f t="shared" si="94"/>
        <v>3984846.0299999989</v>
      </c>
      <c r="BD310" s="114">
        <f t="shared" si="94"/>
        <v>2232150.0100000012</v>
      </c>
      <c r="BE310" s="114">
        <f t="shared" si="94"/>
        <v>1777378.280000001</v>
      </c>
      <c r="BF310" s="116"/>
      <c r="BG310" s="117">
        <f t="shared" ref="BG310:BS310" si="95">SUM(BG19:BG309)</f>
        <v>1491979.508972375</v>
      </c>
      <c r="BH310" s="117">
        <f t="shared" si="95"/>
        <v>0</v>
      </c>
      <c r="BI310" s="117">
        <f t="shared" si="95"/>
        <v>276999.90706035687</v>
      </c>
      <c r="BJ310" s="117">
        <f t="shared" si="95"/>
        <v>0</v>
      </c>
      <c r="BK310" s="117">
        <f t="shared" si="95"/>
        <v>165.13525408285292</v>
      </c>
      <c r="BL310" s="117">
        <f t="shared" si="95"/>
        <v>0</v>
      </c>
      <c r="BM310" s="117">
        <f t="shared" si="95"/>
        <v>0</v>
      </c>
      <c r="BN310" s="117">
        <f t="shared" si="95"/>
        <v>0</v>
      </c>
      <c r="BO310" s="117">
        <f t="shared" si="95"/>
        <v>1.1954839854016053</v>
      </c>
      <c r="BP310" s="117">
        <f t="shared" si="95"/>
        <v>0</v>
      </c>
      <c r="BQ310" s="117">
        <f t="shared" si="95"/>
        <v>411.77920565071429</v>
      </c>
      <c r="BR310" s="117">
        <f t="shared" si="95"/>
        <v>0</v>
      </c>
      <c r="BS310" s="117">
        <f t="shared" si="95"/>
        <v>7820.9812079877493</v>
      </c>
    </row>
    <row r="311" spans="2:71" s="111" customFormat="1" ht="12.75" x14ac:dyDescent="0.2">
      <c r="B311" s="118"/>
      <c r="C311" s="119"/>
      <c r="D311" s="119"/>
      <c r="E311" s="119"/>
      <c r="F311" s="119"/>
      <c r="G311" s="119"/>
      <c r="AN311" s="111" t="s">
        <v>425</v>
      </c>
      <c r="AO311" s="111">
        <f>SUM(AO31:AO56)+AO60+SUM(AO89:AO94)+SUM(AO249:AO254)</f>
        <v>4454.6400000000012</v>
      </c>
      <c r="AT311" s="120"/>
      <c r="BF311" s="116"/>
      <c r="BG311" s="121"/>
      <c r="BH311" s="121"/>
      <c r="BI311" s="121"/>
      <c r="BJ311" s="121"/>
      <c r="BK311" s="121"/>
      <c r="BL311" s="121"/>
      <c r="BM311" s="121"/>
      <c r="BN311" s="121"/>
      <c r="BO311" s="121"/>
      <c r="BP311" s="121"/>
      <c r="BQ311" s="121"/>
      <c r="BR311" s="121"/>
      <c r="BS311" s="121"/>
    </row>
    <row r="312" spans="2:71" s="111" customFormat="1" ht="12.75" x14ac:dyDescent="0.2">
      <c r="B312" s="118"/>
      <c r="C312" s="119"/>
      <c r="D312" s="119"/>
      <c r="E312" s="119"/>
      <c r="F312" s="119"/>
      <c r="G312" s="119"/>
      <c r="AF312" s="120"/>
      <c r="AN312" s="111" t="s">
        <v>426</v>
      </c>
      <c r="AO312" s="111">
        <f>AO310-AO311</f>
        <v>132266.99</v>
      </c>
      <c r="AT312" s="120"/>
      <c r="BF312" s="116"/>
      <c r="BG312" s="121"/>
      <c r="BH312" s="121"/>
      <c r="BI312" s="121"/>
      <c r="BJ312" s="121"/>
      <c r="BK312" s="121"/>
      <c r="BL312" s="121"/>
      <c r="BM312" s="121"/>
      <c r="BN312" s="121"/>
      <c r="BO312" s="121"/>
      <c r="BP312" s="121"/>
      <c r="BQ312" s="121"/>
      <c r="BR312" s="121"/>
      <c r="BS312" s="121"/>
    </row>
    <row r="313" spans="2:71" x14ac:dyDescent="0.25">
      <c r="C313" s="123"/>
      <c r="D313" s="123"/>
      <c r="E313" s="123"/>
      <c r="F313" s="123"/>
      <c r="G313" s="123"/>
      <c r="T313" s="124"/>
      <c r="AP313" s="124"/>
    </row>
    <row r="314" spans="2:71" x14ac:dyDescent="0.25">
      <c r="B314" s="125" t="s">
        <v>427</v>
      </c>
      <c r="C314" s="125"/>
      <c r="D314" s="125"/>
      <c r="E314" s="125"/>
      <c r="F314" s="125"/>
      <c r="G314" s="125"/>
      <c r="H314" s="125"/>
      <c r="I314" s="125"/>
      <c r="J314" s="125"/>
      <c r="K314" s="125"/>
      <c r="L314" s="125"/>
      <c r="M314" s="125"/>
      <c r="N314" s="125"/>
      <c r="O314" s="125"/>
      <c r="P314" s="125"/>
      <c r="R314" s="125"/>
      <c r="S314" s="125"/>
      <c r="T314" s="126"/>
      <c r="U314" s="126"/>
      <c r="V314" s="126"/>
      <c r="W314" s="126"/>
      <c r="X314" s="126"/>
      <c r="Y314" s="126"/>
      <c r="Z314" s="126"/>
      <c r="AA314" s="126"/>
      <c r="AB314" s="126"/>
      <c r="AC314" s="126"/>
      <c r="AD314" s="126"/>
      <c r="AE314" s="126"/>
      <c r="AF314" s="126"/>
      <c r="AG314" s="126"/>
      <c r="AH314" s="126"/>
      <c r="AI314" s="126"/>
      <c r="AJ314" s="126"/>
      <c r="AK314" s="126"/>
      <c r="AL314" s="126"/>
      <c r="AM314" s="126"/>
      <c r="AN314" s="126"/>
      <c r="AO314" s="126"/>
      <c r="AP314" s="126"/>
      <c r="AQ314" s="126"/>
      <c r="AR314" s="126"/>
      <c r="AS314" s="126"/>
      <c r="AT314" s="126"/>
      <c r="AU314" s="126"/>
      <c r="AV314" s="126"/>
      <c r="AW314" s="126"/>
      <c r="AX314" s="126"/>
      <c r="AY314" s="126"/>
      <c r="AZ314" s="126"/>
      <c r="BA314" s="126"/>
      <c r="BB314" s="126"/>
      <c r="BC314" s="126"/>
      <c r="BD314" s="126"/>
      <c r="BE314" s="126"/>
      <c r="BF314" s="126"/>
      <c r="BG314" s="126"/>
      <c r="BH314" s="126"/>
      <c r="BI314" s="126"/>
      <c r="BJ314" s="126"/>
      <c r="BK314" s="126"/>
      <c r="BL314" s="126"/>
      <c r="BM314" s="126"/>
      <c r="BN314" s="126"/>
      <c r="BO314" s="126"/>
      <c r="BP314" s="126"/>
      <c r="BQ314" s="126"/>
      <c r="BR314" s="126"/>
      <c r="BS314" s="126"/>
    </row>
    <row r="315" spans="2:71" x14ac:dyDescent="0.25">
      <c r="B315" s="125" t="s">
        <v>428</v>
      </c>
      <c r="C315" s="125"/>
      <c r="D315" s="125"/>
      <c r="E315" s="125"/>
      <c r="F315" s="125"/>
      <c r="G315" s="125"/>
      <c r="H315" s="125"/>
      <c r="I315" s="125"/>
      <c r="J315" s="125"/>
      <c r="K315" s="125"/>
      <c r="L315" s="125"/>
      <c r="M315" s="125"/>
      <c r="N315" s="125"/>
      <c r="O315" s="125"/>
      <c r="P315" s="125"/>
      <c r="Q315" s="125"/>
      <c r="R315" s="125"/>
      <c r="S315" s="125"/>
      <c r="T315" s="125"/>
      <c r="U315" s="125"/>
      <c r="V315" s="125"/>
      <c r="W315" s="125"/>
      <c r="X315" s="125"/>
      <c r="Y315" s="125"/>
      <c r="Z315" s="125"/>
      <c r="AA315" s="125"/>
      <c r="AB315" s="125"/>
      <c r="AC315" s="125"/>
      <c r="AD315" s="125"/>
      <c r="AE315" s="125"/>
      <c r="AF315" s="125"/>
      <c r="AG315" s="125"/>
      <c r="AH315" s="125"/>
      <c r="AI315" s="125"/>
      <c r="AJ315" s="125"/>
      <c r="AK315" s="125"/>
      <c r="AL315" s="125"/>
      <c r="AM315" s="125"/>
      <c r="AN315" s="125"/>
      <c r="AO315" s="125"/>
      <c r="AP315" s="125"/>
      <c r="AQ315" s="125"/>
      <c r="AR315" s="125"/>
      <c r="AS315" s="125"/>
      <c r="AT315" s="125"/>
      <c r="AU315" s="125"/>
      <c r="AV315" s="125"/>
      <c r="AW315" s="125"/>
      <c r="AX315" s="125"/>
      <c r="AY315" s="125"/>
      <c r="AZ315" s="125"/>
      <c r="BA315" s="125"/>
      <c r="BB315" s="125"/>
      <c r="BC315" s="125"/>
      <c r="BD315" s="125"/>
      <c r="BE315" s="125"/>
      <c r="BF315" s="125"/>
      <c r="BG315" s="125"/>
      <c r="BH315" s="125"/>
      <c r="BI315" s="125"/>
      <c r="BJ315" s="125"/>
      <c r="BK315" s="125"/>
      <c r="BL315" s="125"/>
      <c r="BM315" s="125"/>
      <c r="BN315" s="125"/>
      <c r="BO315" s="125"/>
      <c r="BP315" s="125"/>
      <c r="BQ315" s="125"/>
      <c r="BR315" s="125"/>
      <c r="BS315" s="125"/>
    </row>
    <row r="316" spans="2:71" x14ac:dyDescent="0.25">
      <c r="B316" s="125" t="s">
        <v>429</v>
      </c>
      <c r="C316" s="125"/>
      <c r="D316" s="125"/>
      <c r="E316" s="125"/>
      <c r="F316" s="125"/>
      <c r="G316" s="125"/>
      <c r="H316" s="125"/>
      <c r="I316" s="125"/>
      <c r="J316" s="125"/>
      <c r="K316" s="125"/>
      <c r="L316" s="125"/>
      <c r="M316" s="125"/>
      <c r="N316" s="125"/>
      <c r="O316" s="125"/>
      <c r="P316" s="125"/>
      <c r="R316" s="125"/>
      <c r="S316" s="125"/>
      <c r="T316" s="126"/>
      <c r="U316" s="126"/>
      <c r="V316" s="126"/>
      <c r="W316" s="126"/>
      <c r="X316" s="126"/>
      <c r="Y316" s="126"/>
      <c r="Z316" s="126"/>
      <c r="AA316" s="126"/>
      <c r="AB316" s="126"/>
      <c r="AC316" s="126"/>
      <c r="AD316" s="126"/>
      <c r="AE316" s="126"/>
      <c r="AF316" s="126"/>
      <c r="AG316" s="126"/>
      <c r="AH316" s="126"/>
      <c r="AI316" s="126"/>
      <c r="AJ316" s="126"/>
      <c r="AK316" s="126"/>
      <c r="AL316" s="126"/>
      <c r="AM316" s="126"/>
      <c r="AN316" s="126"/>
      <c r="AO316" s="126"/>
      <c r="AP316" s="126"/>
      <c r="AQ316" s="126"/>
      <c r="AR316" s="126"/>
      <c r="AS316" s="126"/>
      <c r="AT316" s="126"/>
      <c r="AU316" s="126"/>
      <c r="AV316" s="126"/>
      <c r="AW316" s="126"/>
      <c r="AX316" s="126"/>
      <c r="AY316" s="126"/>
      <c r="AZ316" s="126"/>
      <c r="BA316" s="126"/>
      <c r="BB316" s="126"/>
      <c r="BC316" s="126"/>
      <c r="BD316" s="126"/>
      <c r="BE316" s="126"/>
      <c r="BF316" s="126"/>
      <c r="BG316" s="126"/>
      <c r="BH316" s="126"/>
      <c r="BI316" s="126"/>
      <c r="BJ316" s="126"/>
      <c r="BK316" s="126"/>
      <c r="BL316" s="126"/>
      <c r="BM316" s="126"/>
      <c r="BN316" s="126"/>
      <c r="BO316" s="126"/>
      <c r="BP316" s="126"/>
      <c r="BQ316" s="126"/>
      <c r="BR316" s="126"/>
      <c r="BS316" s="126"/>
    </row>
    <row r="317" spans="2:71" x14ac:dyDescent="0.25">
      <c r="B317" s="125" t="s">
        <v>430</v>
      </c>
      <c r="C317" s="125"/>
      <c r="D317" s="125"/>
      <c r="E317" s="125"/>
      <c r="F317" s="125"/>
      <c r="G317" s="125"/>
      <c r="H317" s="125"/>
      <c r="I317" s="125"/>
      <c r="J317" s="125"/>
      <c r="K317" s="125"/>
      <c r="L317" s="125"/>
      <c r="M317" s="125"/>
      <c r="N317" s="125"/>
      <c r="O317" s="125"/>
      <c r="P317" s="125"/>
      <c r="Q317" s="125"/>
      <c r="R317" s="125"/>
      <c r="S317" s="125"/>
      <c r="T317" s="126"/>
      <c r="U317" s="126"/>
      <c r="V317" s="126"/>
      <c r="W317" s="126"/>
      <c r="X317" s="126"/>
      <c r="Y317" s="126"/>
      <c r="Z317" s="126"/>
      <c r="AA317" s="126"/>
      <c r="AB317" s="126"/>
      <c r="AC317" s="126"/>
      <c r="AD317" s="126"/>
      <c r="AE317" s="126"/>
      <c r="AF317" s="126"/>
      <c r="AG317" s="126"/>
      <c r="AH317" s="126"/>
      <c r="AI317" s="126"/>
      <c r="AJ317" s="126"/>
      <c r="AK317" s="126"/>
      <c r="AL317" s="126"/>
      <c r="AM317" s="126"/>
      <c r="AN317" s="126"/>
      <c r="AO317" s="126"/>
      <c r="AP317" s="126"/>
      <c r="AQ317" s="126"/>
      <c r="AR317" s="126"/>
      <c r="AS317" s="126"/>
      <c r="AT317" s="126"/>
      <c r="AU317" s="126"/>
      <c r="AV317" s="126"/>
      <c r="AW317" s="126"/>
      <c r="AX317" s="126"/>
      <c r="AY317" s="126"/>
      <c r="AZ317" s="126"/>
      <c r="BA317" s="126"/>
      <c r="BB317" s="126"/>
      <c r="BC317" s="126"/>
      <c r="BD317" s="126"/>
      <c r="BE317" s="126"/>
      <c r="BF317" s="126"/>
      <c r="BG317" s="126"/>
      <c r="BH317" s="126"/>
      <c r="BI317" s="126"/>
      <c r="BJ317" s="126"/>
      <c r="BK317" s="126"/>
      <c r="BL317" s="126"/>
      <c r="BM317" s="126"/>
      <c r="BN317" s="126"/>
      <c r="BO317" s="126"/>
      <c r="BP317" s="126"/>
      <c r="BQ317" s="126"/>
      <c r="BR317" s="126"/>
      <c r="BS317" s="126"/>
    </row>
    <row r="318" spans="2:71" x14ac:dyDescent="0.25">
      <c r="B318" s="125" t="s">
        <v>431</v>
      </c>
      <c r="C318" s="127"/>
      <c r="D318" s="127"/>
      <c r="E318" s="127"/>
      <c r="F318" s="127"/>
      <c r="G318" s="127"/>
      <c r="H318" s="127"/>
      <c r="I318" s="127"/>
      <c r="J318" s="127"/>
      <c r="K318" s="127"/>
      <c r="L318" s="127"/>
      <c r="M318" s="127"/>
      <c r="N318" s="127"/>
      <c r="O318" s="127"/>
      <c r="P318" s="127"/>
      <c r="Q318" s="127"/>
      <c r="R318" s="127"/>
      <c r="S318" s="127"/>
      <c r="T318" s="127"/>
      <c r="U318" s="127"/>
      <c r="V318" s="127"/>
      <c r="W318" s="127"/>
      <c r="X318" s="127"/>
      <c r="Y318" s="127"/>
      <c r="Z318" s="127"/>
      <c r="AA318" s="127"/>
      <c r="AF318" s="1"/>
      <c r="AG318" s="1"/>
      <c r="AH318" s="1"/>
      <c r="AI318" s="1"/>
      <c r="AJ318" s="1"/>
      <c r="AK318" s="1"/>
      <c r="AL318" s="1"/>
      <c r="AT318" s="1"/>
      <c r="AU318" s="1"/>
      <c r="AV318" s="1"/>
      <c r="AW318" s="1"/>
      <c r="AX318" s="1"/>
      <c r="AY318" s="1"/>
      <c r="AZ318" s="1"/>
      <c r="BS318" s="128"/>
    </row>
    <row r="319" spans="2:71" x14ac:dyDescent="0.25">
      <c r="B319" s="176" t="s">
        <v>432</v>
      </c>
      <c r="C319" s="176"/>
      <c r="D319" s="176"/>
      <c r="E319" s="176"/>
      <c r="F319" s="176"/>
      <c r="G319" s="176"/>
      <c r="H319" s="176"/>
      <c r="I319" s="176"/>
      <c r="J319" s="176"/>
      <c r="K319" s="176"/>
      <c r="L319" s="176"/>
      <c r="M319" s="176"/>
      <c r="N319" s="176"/>
      <c r="O319" s="176"/>
      <c r="P319" s="176"/>
      <c r="Q319" s="176"/>
      <c r="R319" s="176"/>
      <c r="S319" s="176"/>
      <c r="T319" s="176"/>
      <c r="U319" s="176"/>
      <c r="V319" s="176"/>
      <c r="W319" s="176"/>
      <c r="X319" s="176"/>
      <c r="Y319" s="176"/>
      <c r="Z319" s="176"/>
      <c r="AA319" s="176"/>
      <c r="AF319" s="1"/>
      <c r="AG319" s="1"/>
      <c r="AH319" s="1"/>
      <c r="AI319" s="1"/>
      <c r="AJ319" s="1"/>
      <c r="AK319" s="1"/>
      <c r="AL319" s="1"/>
      <c r="AT319" s="1"/>
      <c r="AU319" s="1"/>
      <c r="AV319" s="1"/>
      <c r="AW319" s="1"/>
      <c r="AX319" s="1"/>
      <c r="AY319" s="1"/>
      <c r="AZ319" s="1"/>
      <c r="BS319" s="128"/>
    </row>
    <row r="320" spans="2:71" x14ac:dyDescent="0.25">
      <c r="B320" s="125" t="s">
        <v>433</v>
      </c>
      <c r="C320" s="127"/>
      <c r="D320" s="127"/>
      <c r="E320" s="127"/>
      <c r="F320" s="127"/>
      <c r="G320" s="127"/>
      <c r="H320" s="127"/>
      <c r="I320" s="127"/>
      <c r="J320" s="127"/>
      <c r="K320" s="127"/>
      <c r="L320" s="127"/>
      <c r="M320" s="127"/>
      <c r="N320" s="127"/>
      <c r="O320" s="127"/>
      <c r="P320" s="127"/>
      <c r="Q320" s="127"/>
      <c r="R320" s="127"/>
      <c r="S320" s="127"/>
      <c r="T320" s="127"/>
      <c r="U320" s="127"/>
      <c r="V320" s="127"/>
      <c r="W320" s="127"/>
      <c r="X320" s="127"/>
      <c r="Y320" s="127"/>
      <c r="Z320" s="127"/>
      <c r="AA320" s="127"/>
      <c r="AF320" s="1"/>
      <c r="AG320" s="1"/>
      <c r="AH320" s="1"/>
      <c r="AI320" s="1"/>
      <c r="AJ320" s="1"/>
      <c r="AK320" s="1"/>
      <c r="AL320" s="1"/>
      <c r="AT320" s="1"/>
      <c r="AU320" s="1"/>
      <c r="AV320" s="1"/>
      <c r="AW320" s="1"/>
      <c r="AX320" s="1"/>
      <c r="AY320" s="1"/>
      <c r="AZ320" s="1"/>
      <c r="BG320" s="129"/>
      <c r="BH320" s="129"/>
      <c r="BI320" s="129"/>
      <c r="BS320" s="128"/>
    </row>
    <row r="321" spans="2:52" x14ac:dyDescent="0.25">
      <c r="B321" s="176" t="s">
        <v>434</v>
      </c>
      <c r="C321" s="177"/>
      <c r="D321" s="177"/>
      <c r="E321" s="177"/>
      <c r="F321" s="177"/>
      <c r="G321" s="177"/>
      <c r="H321" s="177"/>
      <c r="I321" s="177"/>
      <c r="J321" s="177"/>
      <c r="K321" s="177"/>
      <c r="L321" s="177"/>
      <c r="M321" s="177"/>
      <c r="N321" s="177"/>
      <c r="O321" s="177"/>
      <c r="P321" s="177"/>
      <c r="Q321" s="177"/>
      <c r="R321" s="177"/>
      <c r="S321" s="177"/>
      <c r="T321" s="177"/>
      <c r="U321" s="177"/>
      <c r="V321" s="177"/>
      <c r="W321" s="177"/>
      <c r="X321" s="177"/>
      <c r="Y321" s="177"/>
      <c r="Z321" s="177"/>
      <c r="AA321" s="177"/>
      <c r="AF321" s="1"/>
      <c r="AG321" s="1"/>
      <c r="AH321" s="1"/>
      <c r="AI321" s="1"/>
      <c r="AJ321" s="1"/>
      <c r="AK321" s="1"/>
      <c r="AL321" s="1"/>
      <c r="AT321" s="1"/>
      <c r="AU321" s="1"/>
      <c r="AV321" s="1"/>
      <c r="AW321" s="1"/>
      <c r="AX321" s="1"/>
      <c r="AY321" s="1"/>
      <c r="AZ321" s="1"/>
    </row>
    <row r="322" spans="2:52" x14ac:dyDescent="0.25">
      <c r="B322" s="185" t="s">
        <v>435</v>
      </c>
      <c r="C322" s="186"/>
      <c r="D322" s="186"/>
      <c r="E322" s="186"/>
      <c r="F322" s="186"/>
      <c r="G322" s="186"/>
      <c r="H322" s="186"/>
      <c r="I322" s="186"/>
      <c r="J322" s="186"/>
      <c r="K322" s="186"/>
      <c r="L322" s="186"/>
      <c r="M322" s="186"/>
      <c r="N322" s="186"/>
      <c r="O322" s="186"/>
      <c r="P322" s="186"/>
      <c r="Q322" s="186"/>
      <c r="R322" s="186"/>
      <c r="S322" s="186"/>
      <c r="T322" s="186"/>
      <c r="U322" s="186"/>
      <c r="V322" s="186"/>
      <c r="W322" s="186"/>
      <c r="X322" s="186"/>
      <c r="Y322" s="186"/>
      <c r="Z322" s="186"/>
      <c r="AA322" s="186"/>
      <c r="AF322" s="1"/>
      <c r="AG322" s="1"/>
      <c r="AH322" s="1"/>
      <c r="AI322" s="1"/>
      <c r="AJ322" s="1"/>
      <c r="AK322" s="1"/>
      <c r="AL322" s="1"/>
      <c r="AT322" s="1"/>
      <c r="AU322" s="1"/>
      <c r="AV322" s="1"/>
      <c r="AW322" s="1"/>
      <c r="AX322" s="1"/>
      <c r="AY322" s="1"/>
      <c r="AZ322" s="1"/>
    </row>
    <row r="323" spans="2:52" x14ac:dyDescent="0.25">
      <c r="B323" s="176" t="s">
        <v>436</v>
      </c>
      <c r="C323" s="177"/>
      <c r="D323" s="177"/>
      <c r="E323" s="177"/>
      <c r="F323" s="177"/>
      <c r="G323" s="177"/>
      <c r="H323" s="177"/>
      <c r="I323" s="177"/>
      <c r="J323" s="177"/>
      <c r="K323" s="177"/>
      <c r="L323" s="177"/>
      <c r="M323" s="177"/>
      <c r="N323" s="177"/>
      <c r="O323" s="177"/>
      <c r="P323" s="177"/>
      <c r="Q323" s="177"/>
      <c r="R323" s="177"/>
      <c r="S323" s="177"/>
      <c r="T323" s="177"/>
      <c r="U323" s="177"/>
      <c r="V323" s="177"/>
      <c r="W323" s="177"/>
      <c r="X323" s="177"/>
      <c r="Y323" s="177"/>
      <c r="Z323" s="177"/>
      <c r="AA323" s="177"/>
    </row>
    <row r="324" spans="2:52" x14ac:dyDescent="0.25">
      <c r="B324" s="176" t="s">
        <v>437</v>
      </c>
      <c r="C324" s="177"/>
      <c r="D324" s="177"/>
      <c r="E324" s="177"/>
      <c r="F324" s="177"/>
      <c r="G324" s="177"/>
      <c r="H324" s="177"/>
      <c r="I324" s="177"/>
      <c r="J324" s="177"/>
      <c r="K324" s="177"/>
      <c r="L324" s="177"/>
      <c r="M324" s="177"/>
      <c r="N324" s="177"/>
      <c r="O324" s="177"/>
      <c r="P324" s="177"/>
      <c r="Q324" s="177"/>
      <c r="R324" s="177"/>
      <c r="S324" s="177"/>
      <c r="T324" s="177"/>
      <c r="U324" s="177"/>
      <c r="V324" s="177"/>
      <c r="W324" s="177"/>
      <c r="X324" s="177"/>
      <c r="Y324" s="177"/>
      <c r="Z324" s="177"/>
      <c r="AA324" s="177"/>
    </row>
    <row r="325" spans="2:52" x14ac:dyDescent="0.25">
      <c r="B325" s="176" t="s">
        <v>438</v>
      </c>
      <c r="C325" s="178"/>
      <c r="D325" s="178"/>
      <c r="E325" s="178"/>
      <c r="F325" s="178"/>
      <c r="G325" s="178"/>
      <c r="H325" s="178"/>
      <c r="I325" s="178"/>
      <c r="J325" s="178"/>
      <c r="K325" s="178"/>
      <c r="L325" s="178"/>
      <c r="M325" s="178"/>
      <c r="N325" s="178"/>
      <c r="O325" s="178"/>
      <c r="P325" s="178"/>
      <c r="Q325" s="178"/>
      <c r="R325" s="178"/>
      <c r="S325" s="178"/>
      <c r="T325" s="178"/>
      <c r="U325" s="178"/>
      <c r="V325" s="178"/>
      <c r="W325" s="178"/>
      <c r="X325" s="178"/>
      <c r="Y325" s="178"/>
      <c r="Z325" s="178"/>
      <c r="AA325" s="178"/>
    </row>
    <row r="326" spans="2:52" x14ac:dyDescent="0.25">
      <c r="B326" s="176" t="s">
        <v>439</v>
      </c>
      <c r="C326" s="177"/>
      <c r="D326" s="177"/>
      <c r="E326" s="177"/>
      <c r="F326" s="177"/>
      <c r="G326" s="177"/>
      <c r="H326" s="177"/>
      <c r="I326" s="177"/>
      <c r="J326" s="177"/>
      <c r="K326" s="177"/>
      <c r="L326" s="177"/>
      <c r="M326" s="177"/>
      <c r="N326" s="177"/>
      <c r="O326" s="177"/>
      <c r="P326" s="177"/>
      <c r="Q326" s="177"/>
      <c r="R326" s="177"/>
      <c r="S326" s="177"/>
      <c r="T326" s="177"/>
      <c r="U326" s="177"/>
      <c r="V326" s="177"/>
      <c r="W326" s="177"/>
      <c r="X326" s="177"/>
      <c r="Y326" s="177"/>
      <c r="Z326" s="177"/>
      <c r="AA326" s="177"/>
    </row>
    <row r="327" spans="2:52" x14ac:dyDescent="0.25">
      <c r="C327" s="127"/>
      <c r="D327" s="125" t="s">
        <v>431</v>
      </c>
      <c r="E327" s="127"/>
      <c r="F327" s="127"/>
      <c r="G327" s="127"/>
      <c r="H327" s="127"/>
      <c r="I327" s="127"/>
      <c r="J327" s="127"/>
      <c r="K327" s="127"/>
      <c r="L327" s="127"/>
      <c r="M327" s="127"/>
      <c r="N327" s="127"/>
      <c r="O327" s="127"/>
      <c r="P327" s="127"/>
      <c r="Q327" s="127"/>
      <c r="R327" s="127"/>
      <c r="S327" s="127"/>
      <c r="T327" s="127"/>
      <c r="U327" s="127"/>
      <c r="V327" s="127"/>
      <c r="W327" s="127"/>
      <c r="X327" s="127"/>
      <c r="Y327" s="127"/>
      <c r="Z327" s="127"/>
      <c r="AA327" s="127"/>
    </row>
    <row r="328" spans="2:52" x14ac:dyDescent="0.25">
      <c r="C328" s="127"/>
      <c r="D328" s="176" t="s">
        <v>432</v>
      </c>
      <c r="E328" s="176"/>
      <c r="F328" s="176"/>
      <c r="G328" s="176"/>
      <c r="H328" s="176"/>
      <c r="I328" s="176"/>
      <c r="J328" s="176"/>
      <c r="K328" s="176"/>
      <c r="L328" s="176"/>
      <c r="M328" s="176"/>
      <c r="N328" s="176"/>
      <c r="O328" s="176"/>
      <c r="P328" s="176"/>
      <c r="Q328" s="176"/>
      <c r="R328" s="176"/>
      <c r="S328" s="176"/>
      <c r="T328" s="176"/>
      <c r="U328" s="176"/>
      <c r="V328" s="176"/>
      <c r="W328" s="176"/>
      <c r="X328" s="176"/>
      <c r="Y328" s="176"/>
      <c r="Z328" s="176"/>
      <c r="AA328" s="127"/>
    </row>
    <row r="329" spans="2:52" x14ac:dyDescent="0.25">
      <c r="C329" s="127"/>
      <c r="D329" s="125" t="s">
        <v>433</v>
      </c>
      <c r="E329" s="127"/>
      <c r="F329" s="127"/>
      <c r="G329" s="127"/>
      <c r="H329" s="127"/>
      <c r="I329" s="127"/>
      <c r="J329" s="127"/>
      <c r="K329" s="127"/>
      <c r="L329" s="127"/>
      <c r="M329" s="127"/>
      <c r="N329" s="127"/>
      <c r="O329" s="127"/>
      <c r="P329" s="127"/>
      <c r="Q329" s="127"/>
      <c r="R329" s="127"/>
      <c r="S329" s="127"/>
      <c r="T329" s="127"/>
      <c r="U329" s="127"/>
      <c r="V329" s="127"/>
      <c r="W329" s="127"/>
      <c r="X329" s="127"/>
      <c r="Y329" s="127"/>
      <c r="Z329" s="127"/>
      <c r="AA329" s="127"/>
    </row>
    <row r="330" spans="2:52" x14ac:dyDescent="0.25">
      <c r="C330" s="127"/>
      <c r="D330" s="125" t="s">
        <v>434</v>
      </c>
      <c r="E330" s="127"/>
      <c r="F330" s="127"/>
      <c r="G330" s="127"/>
      <c r="H330" s="127"/>
      <c r="I330" s="127"/>
      <c r="J330" s="127"/>
      <c r="K330" s="127"/>
      <c r="L330" s="127"/>
      <c r="M330" s="127"/>
      <c r="N330" s="127"/>
      <c r="O330" s="127"/>
      <c r="P330" s="127"/>
      <c r="Q330" s="127"/>
      <c r="R330" s="127"/>
      <c r="S330" s="127"/>
      <c r="T330" s="127"/>
      <c r="U330" s="127"/>
      <c r="V330" s="127"/>
      <c r="W330" s="127"/>
      <c r="X330" s="127"/>
      <c r="Y330" s="127"/>
      <c r="Z330" s="127"/>
      <c r="AA330" s="127"/>
    </row>
    <row r="336" spans="2:52" x14ac:dyDescent="0.25">
      <c r="U336" s="130"/>
      <c r="AG336" s="130"/>
      <c r="AU336" s="130"/>
    </row>
  </sheetData>
  <protectedRanges>
    <protectedRange sqref="O182:O189" name="Range1"/>
    <protectedRange sqref="O137" name="Range1_1"/>
    <protectedRange sqref="O138" name="Range1_2"/>
    <protectedRange sqref="O139" name="Range1_3"/>
    <protectedRange sqref="O140" name="Range1_4"/>
    <protectedRange sqref="O237" name="Range1_5"/>
    <protectedRange sqref="O280" name="Range1_6"/>
    <protectedRange sqref="O281" name="Range1_7"/>
    <protectedRange sqref="O167:O178" name="Range1_8"/>
    <protectedRange sqref="O129:O132" name="Range1_9"/>
  </protectedRanges>
  <mergeCells count="358">
    <mergeCell ref="M14:M17"/>
    <mergeCell ref="N14:N17"/>
    <mergeCell ref="O14:O17"/>
    <mergeCell ref="P14:P17"/>
    <mergeCell ref="Q14:Q17"/>
    <mergeCell ref="R14:R17"/>
    <mergeCell ref="B6:V6"/>
    <mergeCell ref="BG6:BS6"/>
    <mergeCell ref="BJ9:BL9"/>
    <mergeCell ref="B14:B17"/>
    <mergeCell ref="C14:G17"/>
    <mergeCell ref="H14:H17"/>
    <mergeCell ref="I14:I17"/>
    <mergeCell ref="K14:K17"/>
    <mergeCell ref="L14:L16"/>
    <mergeCell ref="E9:P9"/>
    <mergeCell ref="S14:S17"/>
    <mergeCell ref="T14:AE14"/>
    <mergeCell ref="AF14:AS14"/>
    <mergeCell ref="AT14:BE14"/>
    <mergeCell ref="BG14:BS14"/>
    <mergeCell ref="T15:T16"/>
    <mergeCell ref="U15:Z15"/>
    <mergeCell ref="AA15:AA16"/>
    <mergeCell ref="AB15:AB16"/>
    <mergeCell ref="AC15:AE15"/>
    <mergeCell ref="AU15:AZ15"/>
    <mergeCell ref="BA15:BA16"/>
    <mergeCell ref="BB15:BB16"/>
    <mergeCell ref="BC15:BE15"/>
    <mergeCell ref="AF15:AF16"/>
    <mergeCell ref="AG15:AL15"/>
    <mergeCell ref="AM15:AM16"/>
    <mergeCell ref="AN15:AN16"/>
    <mergeCell ref="AO15:AO16"/>
    <mergeCell ref="AP15:AP16"/>
    <mergeCell ref="BP17:BP18"/>
    <mergeCell ref="BQ17:BQ18"/>
    <mergeCell ref="BR17:BR18"/>
    <mergeCell ref="BS17:BS18"/>
    <mergeCell ref="C18:G18"/>
    <mergeCell ref="C19:G19"/>
    <mergeCell ref="BS15:BS16"/>
    <mergeCell ref="BG17:BG18"/>
    <mergeCell ref="BH17:BH18"/>
    <mergeCell ref="BI17:BI18"/>
    <mergeCell ref="BJ17:BJ18"/>
    <mergeCell ref="BK17:BK18"/>
    <mergeCell ref="BL17:BL18"/>
    <mergeCell ref="BM17:BM18"/>
    <mergeCell ref="BN17:BN18"/>
    <mergeCell ref="BO17:BO18"/>
    <mergeCell ref="BG15:BH16"/>
    <mergeCell ref="BI15:BJ16"/>
    <mergeCell ref="BK15:BL16"/>
    <mergeCell ref="BM15:BN16"/>
    <mergeCell ref="BO15:BP16"/>
    <mergeCell ref="BQ15:BR16"/>
    <mergeCell ref="AQ15:AS15"/>
    <mergeCell ref="AT15:AT16"/>
    <mergeCell ref="C26:G26"/>
    <mergeCell ref="C27:G27"/>
    <mergeCell ref="C28:G28"/>
    <mergeCell ref="C29:G29"/>
    <mergeCell ref="C30:G30"/>
    <mergeCell ref="C31:G31"/>
    <mergeCell ref="C20:G20"/>
    <mergeCell ref="C21:G21"/>
    <mergeCell ref="C22:G22"/>
    <mergeCell ref="C23:G23"/>
    <mergeCell ref="C24:G24"/>
    <mergeCell ref="C25:G25"/>
    <mergeCell ref="C38:G38"/>
    <mergeCell ref="C39:G39"/>
    <mergeCell ref="C40:G40"/>
    <mergeCell ref="C41:G41"/>
    <mergeCell ref="C42:G42"/>
    <mergeCell ref="C43:G43"/>
    <mergeCell ref="C32:G32"/>
    <mergeCell ref="C33:G33"/>
    <mergeCell ref="C34:G34"/>
    <mergeCell ref="C35:G35"/>
    <mergeCell ref="C36:G36"/>
    <mergeCell ref="C37:G37"/>
    <mergeCell ref="C50:G50"/>
    <mergeCell ref="C51:G51"/>
    <mergeCell ref="C52:G52"/>
    <mergeCell ref="C53:G53"/>
    <mergeCell ref="C54:G54"/>
    <mergeCell ref="C55:G55"/>
    <mergeCell ref="C44:G44"/>
    <mergeCell ref="C45:G45"/>
    <mergeCell ref="C46:G46"/>
    <mergeCell ref="C47:G47"/>
    <mergeCell ref="C48:G48"/>
    <mergeCell ref="C49:G49"/>
    <mergeCell ref="C62:G62"/>
    <mergeCell ref="C63:G63"/>
    <mergeCell ref="C64:G64"/>
    <mergeCell ref="C65:G65"/>
    <mergeCell ref="C66:G66"/>
    <mergeCell ref="C67:G67"/>
    <mergeCell ref="C56:G56"/>
    <mergeCell ref="C57:G57"/>
    <mergeCell ref="C58:G58"/>
    <mergeCell ref="C59:G59"/>
    <mergeCell ref="C60:G60"/>
    <mergeCell ref="C61:G61"/>
    <mergeCell ref="C74:G74"/>
    <mergeCell ref="C75:G75"/>
    <mergeCell ref="C76:G76"/>
    <mergeCell ref="C77:G77"/>
    <mergeCell ref="C78:G78"/>
    <mergeCell ref="C79:G79"/>
    <mergeCell ref="C68:G68"/>
    <mergeCell ref="C69:G69"/>
    <mergeCell ref="C70:G70"/>
    <mergeCell ref="C71:G71"/>
    <mergeCell ref="C72:G72"/>
    <mergeCell ref="C73:G73"/>
    <mergeCell ref="C86:G86"/>
    <mergeCell ref="C87:G87"/>
    <mergeCell ref="C88:G88"/>
    <mergeCell ref="C89:G89"/>
    <mergeCell ref="C90:G90"/>
    <mergeCell ref="C91:G91"/>
    <mergeCell ref="C80:G80"/>
    <mergeCell ref="C81:G81"/>
    <mergeCell ref="C82:G82"/>
    <mergeCell ref="C83:G83"/>
    <mergeCell ref="C84:G84"/>
    <mergeCell ref="C85:G85"/>
    <mergeCell ref="C98:G98"/>
    <mergeCell ref="C99:G99"/>
    <mergeCell ref="C100:G100"/>
    <mergeCell ref="C101:G101"/>
    <mergeCell ref="C102:G102"/>
    <mergeCell ref="C103:G103"/>
    <mergeCell ref="C92:G92"/>
    <mergeCell ref="C93:G93"/>
    <mergeCell ref="C94:G94"/>
    <mergeCell ref="C95:G95"/>
    <mergeCell ref="C96:G96"/>
    <mergeCell ref="C97:G97"/>
    <mergeCell ref="C110:G110"/>
    <mergeCell ref="C111:G111"/>
    <mergeCell ref="C112:G112"/>
    <mergeCell ref="C113:G113"/>
    <mergeCell ref="C114:G114"/>
    <mergeCell ref="C115:G115"/>
    <mergeCell ref="C104:G104"/>
    <mergeCell ref="C105:G105"/>
    <mergeCell ref="C106:G106"/>
    <mergeCell ref="C107:G107"/>
    <mergeCell ref="C108:G108"/>
    <mergeCell ref="C109:G109"/>
    <mergeCell ref="C122:G122"/>
    <mergeCell ref="C123:G123"/>
    <mergeCell ref="C124:G124"/>
    <mergeCell ref="C125:G125"/>
    <mergeCell ref="C126:G126"/>
    <mergeCell ref="C127:G127"/>
    <mergeCell ref="C116:G116"/>
    <mergeCell ref="C117:G117"/>
    <mergeCell ref="C118:G118"/>
    <mergeCell ref="C119:G119"/>
    <mergeCell ref="C120:G120"/>
    <mergeCell ref="C121:G121"/>
    <mergeCell ref="C134:G134"/>
    <mergeCell ref="C135:G135"/>
    <mergeCell ref="C136:G136"/>
    <mergeCell ref="C137:G137"/>
    <mergeCell ref="C138:G138"/>
    <mergeCell ref="C139:G139"/>
    <mergeCell ref="C128:G128"/>
    <mergeCell ref="C129:G129"/>
    <mergeCell ref="C130:G130"/>
    <mergeCell ref="C131:G131"/>
    <mergeCell ref="C132:G132"/>
    <mergeCell ref="C133:G133"/>
    <mergeCell ref="C146:G146"/>
    <mergeCell ref="C147:G147"/>
    <mergeCell ref="C148:G148"/>
    <mergeCell ref="C149:G149"/>
    <mergeCell ref="C150:G150"/>
    <mergeCell ref="C151:G151"/>
    <mergeCell ref="C140:G140"/>
    <mergeCell ref="C141:G141"/>
    <mergeCell ref="C142:G142"/>
    <mergeCell ref="C143:G143"/>
    <mergeCell ref="C144:G144"/>
    <mergeCell ref="C145:G145"/>
    <mergeCell ref="C158:G158"/>
    <mergeCell ref="C159:G159"/>
    <mergeCell ref="C160:G160"/>
    <mergeCell ref="C161:G161"/>
    <mergeCell ref="C162:G162"/>
    <mergeCell ref="C163:G163"/>
    <mergeCell ref="C152:G152"/>
    <mergeCell ref="C153:G153"/>
    <mergeCell ref="C154:G154"/>
    <mergeCell ref="C155:G155"/>
    <mergeCell ref="C156:G156"/>
    <mergeCell ref="C157:G157"/>
    <mergeCell ref="C170:G170"/>
    <mergeCell ref="C171:G171"/>
    <mergeCell ref="C172:G172"/>
    <mergeCell ref="C173:G173"/>
    <mergeCell ref="C174:G174"/>
    <mergeCell ref="C175:G175"/>
    <mergeCell ref="C164:G164"/>
    <mergeCell ref="C165:G165"/>
    <mergeCell ref="C166:G166"/>
    <mergeCell ref="C167:G167"/>
    <mergeCell ref="C168:G168"/>
    <mergeCell ref="C169:G169"/>
    <mergeCell ref="C182:G182"/>
    <mergeCell ref="C183:G183"/>
    <mergeCell ref="C184:G184"/>
    <mergeCell ref="C185:G185"/>
    <mergeCell ref="C186:G186"/>
    <mergeCell ref="C187:G187"/>
    <mergeCell ref="C176:G176"/>
    <mergeCell ref="C177:G177"/>
    <mergeCell ref="C178:G178"/>
    <mergeCell ref="C179:G179"/>
    <mergeCell ref="C180:G180"/>
    <mergeCell ref="C181:G181"/>
    <mergeCell ref="C194:G194"/>
    <mergeCell ref="C195:G195"/>
    <mergeCell ref="C196:G196"/>
    <mergeCell ref="C197:G197"/>
    <mergeCell ref="C198:G198"/>
    <mergeCell ref="C199:G199"/>
    <mergeCell ref="C188:G188"/>
    <mergeCell ref="C189:G189"/>
    <mergeCell ref="C190:G190"/>
    <mergeCell ref="C191:G191"/>
    <mergeCell ref="C192:G192"/>
    <mergeCell ref="C193:G193"/>
    <mergeCell ref="C206:G206"/>
    <mergeCell ref="C207:G207"/>
    <mergeCell ref="C208:G208"/>
    <mergeCell ref="C209:G209"/>
    <mergeCell ref="C210:G210"/>
    <mergeCell ref="C212:G212"/>
    <mergeCell ref="C200:G200"/>
    <mergeCell ref="C201:G201"/>
    <mergeCell ref="C202:G202"/>
    <mergeCell ref="C203:G203"/>
    <mergeCell ref="C204:G204"/>
    <mergeCell ref="C205:G205"/>
    <mergeCell ref="C219:G219"/>
    <mergeCell ref="C220:G220"/>
    <mergeCell ref="C221:G221"/>
    <mergeCell ref="C222:G222"/>
    <mergeCell ref="C223:G223"/>
    <mergeCell ref="C224:G224"/>
    <mergeCell ref="C213:G213"/>
    <mergeCell ref="C214:G214"/>
    <mergeCell ref="C215:G215"/>
    <mergeCell ref="C216:G216"/>
    <mergeCell ref="C217:G217"/>
    <mergeCell ref="C218:G218"/>
    <mergeCell ref="C231:G231"/>
    <mergeCell ref="C232:G232"/>
    <mergeCell ref="C233:G233"/>
    <mergeCell ref="C234:G234"/>
    <mergeCell ref="C235:G235"/>
    <mergeCell ref="C236:G236"/>
    <mergeCell ref="C225:G225"/>
    <mergeCell ref="C226:G226"/>
    <mergeCell ref="C227:G227"/>
    <mergeCell ref="C228:G228"/>
    <mergeCell ref="C229:G229"/>
    <mergeCell ref="C230:G230"/>
    <mergeCell ref="C243:G243"/>
    <mergeCell ref="C244:G244"/>
    <mergeCell ref="C245:G245"/>
    <mergeCell ref="C246:G246"/>
    <mergeCell ref="C247:G247"/>
    <mergeCell ref="C248:G248"/>
    <mergeCell ref="C237:G237"/>
    <mergeCell ref="C238:G238"/>
    <mergeCell ref="C239:G239"/>
    <mergeCell ref="C240:G240"/>
    <mergeCell ref="C241:G241"/>
    <mergeCell ref="C242:G242"/>
    <mergeCell ref="C255:G255"/>
    <mergeCell ref="C256:G256"/>
    <mergeCell ref="C257:G257"/>
    <mergeCell ref="C258:G258"/>
    <mergeCell ref="C259:G259"/>
    <mergeCell ref="C260:G260"/>
    <mergeCell ref="C249:G249"/>
    <mergeCell ref="C250:G250"/>
    <mergeCell ref="C251:G251"/>
    <mergeCell ref="C252:G252"/>
    <mergeCell ref="C253:G253"/>
    <mergeCell ref="C254:G254"/>
    <mergeCell ref="C267:G267"/>
    <mergeCell ref="C268:G268"/>
    <mergeCell ref="C269:G269"/>
    <mergeCell ref="C270:G270"/>
    <mergeCell ref="C271:G271"/>
    <mergeCell ref="C272:G272"/>
    <mergeCell ref="C261:G261"/>
    <mergeCell ref="C262:G262"/>
    <mergeCell ref="C263:G263"/>
    <mergeCell ref="C264:G264"/>
    <mergeCell ref="C265:G265"/>
    <mergeCell ref="C266:G266"/>
    <mergeCell ref="C279:G279"/>
    <mergeCell ref="C280:G280"/>
    <mergeCell ref="C281:G281"/>
    <mergeCell ref="C282:G282"/>
    <mergeCell ref="C283:G283"/>
    <mergeCell ref="C284:G284"/>
    <mergeCell ref="C273:G273"/>
    <mergeCell ref="C274:G274"/>
    <mergeCell ref="C275:G275"/>
    <mergeCell ref="C276:G276"/>
    <mergeCell ref="C277:G277"/>
    <mergeCell ref="C278:G278"/>
    <mergeCell ref="C291:G291"/>
    <mergeCell ref="C292:G292"/>
    <mergeCell ref="C293:G293"/>
    <mergeCell ref="C294:G294"/>
    <mergeCell ref="C295:G295"/>
    <mergeCell ref="C296:G296"/>
    <mergeCell ref="C285:G285"/>
    <mergeCell ref="C286:G286"/>
    <mergeCell ref="C287:G287"/>
    <mergeCell ref="C288:G288"/>
    <mergeCell ref="C289:G289"/>
    <mergeCell ref="C290:G290"/>
    <mergeCell ref="C303:G303"/>
    <mergeCell ref="C304:G304"/>
    <mergeCell ref="C305:G305"/>
    <mergeCell ref="C306:G306"/>
    <mergeCell ref="C307:G307"/>
    <mergeCell ref="C308:G308"/>
    <mergeCell ref="C297:G297"/>
    <mergeCell ref="C298:G298"/>
    <mergeCell ref="C299:G299"/>
    <mergeCell ref="C300:G300"/>
    <mergeCell ref="C301:G301"/>
    <mergeCell ref="C302:G302"/>
    <mergeCell ref="B324:AA324"/>
    <mergeCell ref="B325:AA325"/>
    <mergeCell ref="B326:AA326"/>
    <mergeCell ref="D328:Z328"/>
    <mergeCell ref="C309:G309"/>
    <mergeCell ref="C310:G310"/>
    <mergeCell ref="B319:AA319"/>
    <mergeCell ref="B321:AA321"/>
    <mergeCell ref="B322:AA322"/>
    <mergeCell ref="B323:AA32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Renata Šiupinienė | Komunalinių paslaugų centras UAB</dc:creator>
  <cp:lastModifiedBy>Renata Šiupinienė | Komunalinių paslaugų centras UAB</cp:lastModifiedBy>
  <dcterms:created xsi:type="dcterms:W3CDTF">2015-06-05T18:19:34Z</dcterms:created>
  <dcterms:modified xsi:type="dcterms:W3CDTF">2026-07-23T06:25:01Z</dcterms:modified>
</cp:coreProperties>
</file>